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915" windowHeight="12315" activeTab="0"/>
  </bookViews>
  <sheets>
    <sheet name="1.div." sheetId="1" r:id="rId1"/>
    <sheet name="2.div." sheetId="2" r:id="rId2"/>
    <sheet name="3.div." sheetId="3" r:id="rId3"/>
    <sheet name="4.div." sheetId="4" r:id="rId4"/>
    <sheet name="1-snitt" sheetId="5" r:id="rId5"/>
    <sheet name="2-snitt" sheetId="6" r:id="rId6"/>
    <sheet name="3-snitt" sheetId="7" r:id="rId7"/>
    <sheet name="4-snitt" sheetId="8" r:id="rId8"/>
  </sheets>
  <definedNames>
    <definedName name="_xlnm.Print_Area" localSheetId="0">'1.div.'!$A$1:$O$43</definedName>
    <definedName name="_xlnm.Print_Area" localSheetId="4">'1-snitt'!$A$1:$G$80</definedName>
    <definedName name="_xlnm.Print_Area" localSheetId="1">'2.div.'!$A$1:$O$42</definedName>
    <definedName name="_xlnm.Print_Area" localSheetId="5">'2-snitt'!$A$1:$G$99</definedName>
    <definedName name="_xlnm.Print_Area" localSheetId="2">'3.div.'!$A$1:$O$39</definedName>
    <definedName name="_xlnm.Print_Area" localSheetId="6">'3-snitt'!$A$1:$G$65</definedName>
    <definedName name="_xlnm.Print_Area" localSheetId="3">'4.div.'!$A$1:$O$40</definedName>
    <definedName name="_xlnm.Print_Area" localSheetId="7">'4-snitt'!$A$1:$G$82</definedName>
  </definedNames>
  <calcPr fullCalcOnLoad="1"/>
</workbook>
</file>

<file path=xl/sharedStrings.xml><?xml version="1.0" encoding="utf-8"?>
<sst xmlns="http://schemas.openxmlformats.org/spreadsheetml/2006/main" count="1031" uniqueCount="394">
  <si>
    <t xml:space="preserve"> </t>
  </si>
  <si>
    <t>Pinner</t>
  </si>
  <si>
    <t>Snitt</t>
  </si>
  <si>
    <t>-</t>
  </si>
  <si>
    <t>1. Divisjon Bedrift Bodø</t>
  </si>
  <si>
    <t>Høyeste serie</t>
  </si>
  <si>
    <t>Høyeste 3-serie</t>
  </si>
  <si>
    <t>Høyeste omgang</t>
  </si>
  <si>
    <t>Høyeste kampresultat</t>
  </si>
  <si>
    <t>2. Divisjon Bedrift Bodø</t>
  </si>
  <si>
    <t>3. Divisjon Bedrift Bodø</t>
  </si>
  <si>
    <t>Nr.</t>
  </si>
  <si>
    <t>Navn</t>
  </si>
  <si>
    <t>Lag</t>
  </si>
  <si>
    <t>Serier</t>
  </si>
  <si>
    <t>For å få gyldig snitt (premiering) ved sesongslutt, må det spilles min. 20 serier</t>
  </si>
  <si>
    <t>Nordbank</t>
  </si>
  <si>
    <t>Vegbom</t>
  </si>
  <si>
    <t>Team Tegl</t>
  </si>
  <si>
    <t>Ildkula</t>
  </si>
  <si>
    <t>Jernjak</t>
  </si>
  <si>
    <t>Ørnkloa</t>
  </si>
  <si>
    <t>Tele</t>
  </si>
  <si>
    <t>Kokkelaget</t>
  </si>
  <si>
    <t>Widerøe</t>
  </si>
  <si>
    <t>4. Divisjon Bedrift Bodø</t>
  </si>
  <si>
    <t>4 - 0</t>
  </si>
  <si>
    <t>Oddvar Stranden</t>
  </si>
  <si>
    <t>D</t>
  </si>
  <si>
    <t>Alice Stranden</t>
  </si>
  <si>
    <t>1 - 3</t>
  </si>
  <si>
    <t>Arvid Mørkved</t>
  </si>
  <si>
    <t>Roger Willassen</t>
  </si>
  <si>
    <t>Martin Gåsland</t>
  </si>
  <si>
    <t>Jan Tore Jonassen</t>
  </si>
  <si>
    <t>Frank Skjolde</t>
  </si>
  <si>
    <t>Jorid Barmark</t>
  </si>
  <si>
    <t>Adrian Østrem</t>
  </si>
  <si>
    <t>Steinar Mjelde</t>
  </si>
  <si>
    <t>Torstein Abelsen</t>
  </si>
  <si>
    <t>Rowena Lindberg</t>
  </si>
  <si>
    <t xml:space="preserve">  </t>
  </si>
  <si>
    <t>1. Divisjon  Bodø 2008/2009</t>
  </si>
  <si>
    <t>2. Divisjon Bodø 2008/2009</t>
  </si>
  <si>
    <t>3. Divisjon Bodø 2008/2009</t>
  </si>
  <si>
    <t>4. Divisjon Bodø 2008/2009</t>
  </si>
  <si>
    <t>Allstars</t>
  </si>
  <si>
    <t>Jan Nicolaysen</t>
  </si>
  <si>
    <t>Jan D. Monsen</t>
  </si>
  <si>
    <t>Torgeir Bertheussen</t>
  </si>
  <si>
    <t>Thomas Bjørvåg</t>
  </si>
  <si>
    <t>Knut A. Nilsen</t>
  </si>
  <si>
    <t>Bjørn Arne Larsen</t>
  </si>
  <si>
    <t>Henry Andorsen</t>
  </si>
  <si>
    <t>Remi Andorsen</t>
  </si>
  <si>
    <t>Viggo Bringslimark</t>
  </si>
  <si>
    <t>Hans Kummernes</t>
  </si>
  <si>
    <t>Arnkjell Stabel</t>
  </si>
  <si>
    <t>Arne Jan Knudsen</t>
  </si>
  <si>
    <t>Frank Berg-Hansen</t>
  </si>
  <si>
    <t>Bjørn Ovesen</t>
  </si>
  <si>
    <t>Harald Raanes</t>
  </si>
  <si>
    <t>Tore Nicolaisen</t>
  </si>
  <si>
    <t>Oskar Kristiansen</t>
  </si>
  <si>
    <t>Steinar Andersen</t>
  </si>
  <si>
    <t>Asyl-jentan</t>
  </si>
  <si>
    <t>Bodø Vidr. Skole</t>
  </si>
  <si>
    <t>Tåkeheimen</t>
  </si>
  <si>
    <t>Widerøe 3</t>
  </si>
  <si>
    <t>3 - 1</t>
  </si>
  <si>
    <t>Bodø 1</t>
  </si>
  <si>
    <t>Taperkameratene</t>
  </si>
  <si>
    <t>Bodin</t>
  </si>
  <si>
    <t>Idrettens Hus</t>
  </si>
  <si>
    <t>Royal</t>
  </si>
  <si>
    <t>Splitter Pine</t>
  </si>
  <si>
    <t>Split Personality</t>
  </si>
  <si>
    <t>Vegvalsen</t>
  </si>
  <si>
    <t>Inter Revisjon</t>
  </si>
  <si>
    <t>Jernbanen</t>
  </si>
  <si>
    <t>Renna</t>
  </si>
  <si>
    <t>Sabil</t>
  </si>
  <si>
    <t>Sabil 2</t>
  </si>
  <si>
    <t>Skatten</t>
  </si>
  <si>
    <t>Bowling Babes</t>
  </si>
  <si>
    <t>Hibo</t>
  </si>
  <si>
    <t>Lille Trille</t>
  </si>
  <si>
    <t>Skyttsenglan</t>
  </si>
  <si>
    <t>Team Homer</t>
  </si>
  <si>
    <t>Idrettens Hus 2</t>
  </si>
  <si>
    <t>Posten 2</t>
  </si>
  <si>
    <t>Schenker</t>
  </si>
  <si>
    <t>Widerøe 2</t>
  </si>
  <si>
    <t>Lærkula</t>
  </si>
  <si>
    <t>Kråkesølv</t>
  </si>
  <si>
    <t>Trøkkeran</t>
  </si>
  <si>
    <t>Tåke 2</t>
  </si>
  <si>
    <t>The Apprentice</t>
  </si>
  <si>
    <t>Bosi Studentbowling</t>
  </si>
  <si>
    <t>Bjørn Revang</t>
  </si>
  <si>
    <t>Heidi Nordgård</t>
  </si>
  <si>
    <t>Stein Roger Holdal</t>
  </si>
  <si>
    <t>Torbjørn Brasø</t>
  </si>
  <si>
    <t>Solrunn Karlsen</t>
  </si>
  <si>
    <t>Anne-Lise Zevenbergen</t>
  </si>
  <si>
    <t>Jon Martin Strand</t>
  </si>
  <si>
    <t>Jørn Sørås</t>
  </si>
  <si>
    <t>Harald Sivertsen</t>
  </si>
  <si>
    <t>Robin Pedersen</t>
  </si>
  <si>
    <t>Thomas Aakvik</t>
  </si>
  <si>
    <t>Stian Høgland</t>
  </si>
  <si>
    <t>Marit Skjevling</t>
  </si>
  <si>
    <t>Karin Gerhardsen</t>
  </si>
  <si>
    <t>Tina Lund</t>
  </si>
  <si>
    <t>Tor Pedersen</t>
  </si>
  <si>
    <t>Bodø V.Skole</t>
  </si>
  <si>
    <t>0 - 4</t>
  </si>
  <si>
    <t xml:space="preserve">Bosi </t>
  </si>
  <si>
    <t>Frank R. Thommessen</t>
  </si>
  <si>
    <t>Ronny Hanssen</t>
  </si>
  <si>
    <t>Bernt Andre Johansen</t>
  </si>
  <si>
    <t>Reidar Josefsen</t>
  </si>
  <si>
    <t>Asbjørn</t>
  </si>
  <si>
    <t>Tove Jeremiassen</t>
  </si>
  <si>
    <t>Marianne Bringsli</t>
  </si>
  <si>
    <t>Laila Ingvaldsen</t>
  </si>
  <si>
    <t>Ole Christian Bolt</t>
  </si>
  <si>
    <t>Stine Hatlem</t>
  </si>
  <si>
    <t>Tor Arne Ramsvik</t>
  </si>
  <si>
    <t>Anita Borgerud</t>
  </si>
  <si>
    <t>Inger Marie Elvenes</t>
  </si>
  <si>
    <t>Tore Børstad</t>
  </si>
  <si>
    <t>Lena Knutsen</t>
  </si>
  <si>
    <t>Susanne Pettersen</t>
  </si>
  <si>
    <t>Liv-Kari Sandvær</t>
  </si>
  <si>
    <t>Helge-Andre Nilsen</t>
  </si>
  <si>
    <t>Mariam Essarti</t>
  </si>
  <si>
    <t>John-Espen Edvardsen</t>
  </si>
  <si>
    <t>Kim Åge Abelsen</t>
  </si>
  <si>
    <t>Johan Monsen</t>
  </si>
  <si>
    <t>Fredrik Olsen</t>
  </si>
  <si>
    <t>Petter W. Unstad</t>
  </si>
  <si>
    <t>Julius Diesen</t>
  </si>
  <si>
    <t>Thomas Litangen</t>
  </si>
  <si>
    <t>Dagfinn Anderssen</t>
  </si>
  <si>
    <t>Lars Ingebrigtsen</t>
  </si>
  <si>
    <t>Anne Mageli</t>
  </si>
  <si>
    <t>Arnfinn Johansen</t>
  </si>
  <si>
    <t>Geir Mikkelsen</t>
  </si>
  <si>
    <t>Mark Powell</t>
  </si>
  <si>
    <t>Jussi Evertsen</t>
  </si>
  <si>
    <t>Ernst Andreassen</t>
  </si>
  <si>
    <t>Oddgeir Bersvendsen</t>
  </si>
  <si>
    <t>Rayner Olsen</t>
  </si>
  <si>
    <t>Ole-Martin Halstensen</t>
  </si>
  <si>
    <t>Clas Skindlo</t>
  </si>
  <si>
    <t>Knut Erik Skindlo</t>
  </si>
  <si>
    <t>Dag-Sverre Iversen</t>
  </si>
  <si>
    <t>Lars Christensen</t>
  </si>
  <si>
    <t>Torhild Lind Olufsen</t>
  </si>
  <si>
    <t>Bård Ingvaldsen</t>
  </si>
  <si>
    <t>Per Thomas Risvoll</t>
  </si>
  <si>
    <t>Ken Rolandsen</t>
  </si>
  <si>
    <t>Gunn K. Johansen</t>
  </si>
  <si>
    <t>Sturla Storvand</t>
  </si>
  <si>
    <t>Håvard Lockertsen</t>
  </si>
  <si>
    <t>Erik Bakke</t>
  </si>
  <si>
    <t>Randulf Olsen</t>
  </si>
  <si>
    <t>Hallgeir Olsen</t>
  </si>
  <si>
    <t>Finn Hansen</t>
  </si>
  <si>
    <t>Svein Erik Kristiansen</t>
  </si>
  <si>
    <t>Stig Kristiansen</t>
  </si>
  <si>
    <t>Trond Skarbøvik</t>
  </si>
  <si>
    <t>Eirik A. Olsen</t>
  </si>
  <si>
    <t>Geir Sandvei</t>
  </si>
  <si>
    <t>Geir Alvestad</t>
  </si>
  <si>
    <t>Bo Lundeng</t>
  </si>
  <si>
    <t>Kjell Nikolaisen</t>
  </si>
  <si>
    <t>Bjørn Tore Myrvang</t>
  </si>
  <si>
    <t>Eirik Pettersen</t>
  </si>
  <si>
    <t>Bjørnar Johansen</t>
  </si>
  <si>
    <t>Atle Holck</t>
  </si>
  <si>
    <t>Jonny</t>
  </si>
  <si>
    <t>Ståle Andersen</t>
  </si>
  <si>
    <t>Lars Olsen</t>
  </si>
  <si>
    <t>Stein A. Åmo</t>
  </si>
  <si>
    <t>Kurt Holdal</t>
  </si>
  <si>
    <t>Jørn Betten</t>
  </si>
  <si>
    <t>Trond V. Thommessen</t>
  </si>
  <si>
    <t>Per Steinar Jensen</t>
  </si>
  <si>
    <t>Kjetil Vollan</t>
  </si>
  <si>
    <t>Knut Hågensen</t>
  </si>
  <si>
    <t>Tor Karlsen</t>
  </si>
  <si>
    <t>Karen Aasen</t>
  </si>
  <si>
    <t>Stig Knedal</t>
  </si>
  <si>
    <t>Tonje Brasetvik</t>
  </si>
  <si>
    <t>Marianne T. Gabrielsen</t>
  </si>
  <si>
    <t>Edgar Olsen</t>
  </si>
  <si>
    <t>Per Chr. Størkersen</t>
  </si>
  <si>
    <t>Knut Andre Olsen</t>
  </si>
  <si>
    <t>Bjørn Mariussen</t>
  </si>
  <si>
    <t>Andor Nikolaisen</t>
  </si>
  <si>
    <t>Morten Hansen</t>
  </si>
  <si>
    <t>Ove Nyhagen</t>
  </si>
  <si>
    <t>Alexander Ringdal</t>
  </si>
  <si>
    <t>Ove Eide</t>
  </si>
  <si>
    <t>John Christian Haavin</t>
  </si>
  <si>
    <t>Åshild Westblikk</t>
  </si>
  <si>
    <t>Leif Inge Nilsen</t>
  </si>
  <si>
    <t>Andre Nyvoll</t>
  </si>
  <si>
    <t>Torkild Veraas</t>
  </si>
  <si>
    <t>Kristoffer Unstad</t>
  </si>
  <si>
    <t>Arnfinn Horneland</t>
  </si>
  <si>
    <t>Bjørn-Åge Nilsen</t>
  </si>
  <si>
    <t>Eirik Olsen</t>
  </si>
  <si>
    <t>Oddmund Horsdal</t>
  </si>
  <si>
    <t>Ida Andersen</t>
  </si>
  <si>
    <t>Jan-Sverre Brattsti</t>
  </si>
  <si>
    <t>Helene J. Brattsti</t>
  </si>
  <si>
    <t>Terje</t>
  </si>
  <si>
    <t>Jostein</t>
  </si>
  <si>
    <t>Alf Wigen</t>
  </si>
  <si>
    <t>Sten Strand</t>
  </si>
  <si>
    <t>Trond Høyvik</t>
  </si>
  <si>
    <t>Jan G. Magnussen</t>
  </si>
  <si>
    <t>Jon Tore Eiterjord</t>
  </si>
  <si>
    <t>Frode Johansen</t>
  </si>
  <si>
    <t>Aleksander Holand</t>
  </si>
  <si>
    <t>Michael Ludviksen</t>
  </si>
  <si>
    <t>Per Frode Titland</t>
  </si>
  <si>
    <t>Tore Flattum</t>
  </si>
  <si>
    <t>Geir Ove Strand</t>
  </si>
  <si>
    <t>Merete Fabritius</t>
  </si>
  <si>
    <t>Chris Johnsen</t>
  </si>
  <si>
    <t>Ørjan Hagen</t>
  </si>
  <si>
    <t>Geir Olsen</t>
  </si>
  <si>
    <t>Anne Marit Andersen</t>
  </si>
  <si>
    <t>Rigmor Holdal</t>
  </si>
  <si>
    <t>Tone K. Sæterhaug</t>
  </si>
  <si>
    <t>Gøran Olaussen</t>
  </si>
  <si>
    <t>Tord Henriksen</t>
  </si>
  <si>
    <t>Sturla Roti</t>
  </si>
  <si>
    <t>Dagfinn Alfheim</t>
  </si>
  <si>
    <t>Lasse Solhaug</t>
  </si>
  <si>
    <t>Lill Johansen</t>
  </si>
  <si>
    <t>Susanne Haugan</t>
  </si>
  <si>
    <t>Øyvind Sørensen</t>
  </si>
  <si>
    <t>Jan Kristian Tangstad</t>
  </si>
  <si>
    <t>Reidun Bottenvann</t>
  </si>
  <si>
    <t>John Øyvind Hafeld</t>
  </si>
  <si>
    <t>Ann-Torild Aagesen</t>
  </si>
  <si>
    <t>Alf Helge Olsen Røst</t>
  </si>
  <si>
    <t>Kirsti Teigland</t>
  </si>
  <si>
    <t>Geir Arntsen</t>
  </si>
  <si>
    <t>Dag Runar Gamst</t>
  </si>
  <si>
    <t>Odd R. Hemmingsen</t>
  </si>
  <si>
    <t>Torgeir Risberg</t>
  </si>
  <si>
    <t>Dag Larsen</t>
  </si>
  <si>
    <t>Frank Strand</t>
  </si>
  <si>
    <t>Tommy Klæbo</t>
  </si>
  <si>
    <t>Arve Klingenberg</t>
  </si>
  <si>
    <t>Morten</t>
  </si>
  <si>
    <t>Magne Pettersen</t>
  </si>
  <si>
    <t>Jan Helge Johnsen</t>
  </si>
  <si>
    <t>Frank Iversen</t>
  </si>
  <si>
    <t>Dagfinn Bogstrand</t>
  </si>
  <si>
    <t>Khalid Elsheik</t>
  </si>
  <si>
    <t>Knut Ørsnes</t>
  </si>
  <si>
    <t>Callie Kibsgaard</t>
  </si>
  <si>
    <t>Steinar Johansen</t>
  </si>
  <si>
    <t>Finn Daae</t>
  </si>
  <si>
    <t>Robert Olsvik</t>
  </si>
  <si>
    <t>Bjørn-Trygve Haugen</t>
  </si>
  <si>
    <t>Sathaporn Andreassen</t>
  </si>
  <si>
    <t>Jan-Helge Dahl</t>
  </si>
  <si>
    <t>Andrew Clegg</t>
  </si>
  <si>
    <t>Karl K. Karlsen</t>
  </si>
  <si>
    <t>Sigmund Olsen</t>
  </si>
  <si>
    <t>Mette Størkersen</t>
  </si>
  <si>
    <t>Arnt Holm</t>
  </si>
  <si>
    <t>Jørgen</t>
  </si>
  <si>
    <t>Linn Uppmann Aasheim</t>
  </si>
  <si>
    <t>Morten Ditlefsen</t>
  </si>
  <si>
    <t>Bengt-Gøran Karlsson</t>
  </si>
  <si>
    <t>Eva Skoglund</t>
  </si>
  <si>
    <t>Gunnar Lillevoll</t>
  </si>
  <si>
    <t>Ronny Hansen</t>
  </si>
  <si>
    <t>John-Øyvind Hafeld</t>
  </si>
  <si>
    <t>Mats Fredriksen</t>
  </si>
  <si>
    <t>Gunnar Jensen</t>
  </si>
  <si>
    <t>Tore Wennsberg</t>
  </si>
  <si>
    <t>Frank M. Wian</t>
  </si>
  <si>
    <t>Tommy Olsen</t>
  </si>
  <si>
    <t>Eid L. Br ?</t>
  </si>
  <si>
    <t>Anita Borkamo</t>
  </si>
  <si>
    <t>Anneli Strand</t>
  </si>
  <si>
    <t>Tommy Wisth</t>
  </si>
  <si>
    <t>Rino Thomassen</t>
  </si>
  <si>
    <t>Are Garshol</t>
  </si>
  <si>
    <t>Bjørnar Tellmann</t>
  </si>
  <si>
    <t>Siv Wisthus-Nohr</t>
  </si>
  <si>
    <t>Trond Dalhaug</t>
  </si>
  <si>
    <t>Per Arne Schølberg</t>
  </si>
  <si>
    <t>Jon Christian Haavin</t>
  </si>
  <si>
    <t>Hallvard Høydahl</t>
  </si>
  <si>
    <t>Roy Are Iversen</t>
  </si>
  <si>
    <t>Jack-Ivar Stangnæss</t>
  </si>
  <si>
    <t>Håvard Edvardsen</t>
  </si>
  <si>
    <t>Henri Skogvang</t>
  </si>
  <si>
    <t>Martin Sivertsen</t>
  </si>
  <si>
    <t>Mats Vedal</t>
  </si>
  <si>
    <t>Bjørn Nilsen</t>
  </si>
  <si>
    <t>Ann-Torild Aagensen</t>
  </si>
  <si>
    <t>Tor Erik Jørgensen</t>
  </si>
  <si>
    <t>Jim-Roger Arnstad</t>
  </si>
  <si>
    <t>Håvard Næss</t>
  </si>
  <si>
    <t>Kim L. Selstø</t>
  </si>
  <si>
    <t>Mona Fure</t>
  </si>
  <si>
    <t>Marius Strand</t>
  </si>
  <si>
    <t>Alexander Skaug</t>
  </si>
  <si>
    <t>Bosko Latinovic</t>
  </si>
  <si>
    <t>Svein Jensen</t>
  </si>
  <si>
    <t>Jan Monsen</t>
  </si>
  <si>
    <t>Magnus Olsen</t>
  </si>
  <si>
    <t>Dag Helge Utheim</t>
  </si>
  <si>
    <t>Frank Jakobsen</t>
  </si>
  <si>
    <t>Tom Are Thronsen</t>
  </si>
  <si>
    <t>Jens Gjeseth</t>
  </si>
  <si>
    <t>Tonje Breivik</t>
  </si>
  <si>
    <t>Thor Grytvik</t>
  </si>
  <si>
    <t>Anders Nikolaisen</t>
  </si>
  <si>
    <t>Maren Tymi</t>
  </si>
  <si>
    <t>Malin Trymbo</t>
  </si>
  <si>
    <t>Camilla Holsmo</t>
  </si>
  <si>
    <t>Linda Pedersen</t>
  </si>
  <si>
    <t>Frank-Håvard Storvik</t>
  </si>
  <si>
    <t>Tina Nordvik</t>
  </si>
  <si>
    <t>Knut Strand</t>
  </si>
  <si>
    <t>Maylen Jensen</t>
  </si>
  <si>
    <t>Kjell Brækkan</t>
  </si>
  <si>
    <t>Håvar Næss</t>
  </si>
  <si>
    <t>Knut H. Strand</t>
  </si>
  <si>
    <t>Steffen Støldal</t>
  </si>
  <si>
    <t>Liviu Chirrta</t>
  </si>
  <si>
    <t>Lars-Andre Pedersen</t>
  </si>
  <si>
    <t>Dan Laursen</t>
  </si>
  <si>
    <t>Guri Slagsvold</t>
  </si>
  <si>
    <t>Fredrik Hopaneng</t>
  </si>
  <si>
    <t>Anders Larsen</t>
  </si>
  <si>
    <t>Anniken Jensen</t>
  </si>
  <si>
    <t>Gaute Brakstad</t>
  </si>
  <si>
    <t>Stein Allan Åmo</t>
  </si>
  <si>
    <t>Steinar Dybdahl</t>
  </si>
  <si>
    <t>Thomas Andersen</t>
  </si>
  <si>
    <t>Uke 16</t>
  </si>
  <si>
    <t>1137 - 1192</t>
  </si>
  <si>
    <t>1097 - 1044</t>
  </si>
  <si>
    <t>Anne-Sofie Ovesen</t>
  </si>
  <si>
    <t>Jon Vegar Pettersen</t>
  </si>
  <si>
    <t>Dag E. Hansen</t>
  </si>
  <si>
    <t>Morten Haukøy</t>
  </si>
  <si>
    <t>Thomas Seljen</t>
  </si>
  <si>
    <t>Per Ivar Østensen</t>
  </si>
  <si>
    <t>Uke 17</t>
  </si>
  <si>
    <t>1106 - 1242</t>
  </si>
  <si>
    <t>0 - 1266</t>
  </si>
  <si>
    <t>1480 - 1369</t>
  </si>
  <si>
    <t>Bosi</t>
  </si>
  <si>
    <t>1166 - 1106</t>
  </si>
  <si>
    <t>Shenker</t>
  </si>
  <si>
    <t>1004 - 1095</t>
  </si>
  <si>
    <t>Markus Strand</t>
  </si>
  <si>
    <t>1403 - 0</t>
  </si>
  <si>
    <t>0 - 1335</t>
  </si>
  <si>
    <t>1360 - 0</t>
  </si>
  <si>
    <t>0 - 1418</t>
  </si>
  <si>
    <t xml:space="preserve">Sabil  </t>
  </si>
  <si>
    <t>1474 - 1276</t>
  </si>
  <si>
    <t>1717 - 1417</t>
  </si>
  <si>
    <t>1378 - 0</t>
  </si>
  <si>
    <t>Andreas Stranden</t>
  </si>
  <si>
    <t>1021 - 1152</t>
  </si>
  <si>
    <t>Uke 18</t>
  </si>
  <si>
    <t>1022 - 0</t>
  </si>
  <si>
    <t>1058 - 0</t>
  </si>
  <si>
    <t>0 - 1099</t>
  </si>
  <si>
    <t>1697 - 1556</t>
  </si>
  <si>
    <t>1703 - 1675</t>
  </si>
  <si>
    <t>1564 - 1498</t>
  </si>
  <si>
    <t>1106 - 0</t>
  </si>
  <si>
    <t>1188 - 1451</t>
  </si>
  <si>
    <t>1195 - 0</t>
  </si>
  <si>
    <t>1263 - 995</t>
  </si>
  <si>
    <t>870 - 843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</si>
</sst>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i/>
      <sz val="36"/>
      <color indexed="10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11"/>
      <name val="Times New Roman"/>
      <family val="1"/>
    </font>
    <font>
      <b/>
      <sz val="20"/>
      <color indexed="8"/>
      <name val="Times New Roman"/>
      <family val="1"/>
    </font>
    <font>
      <b/>
      <i/>
      <sz val="22"/>
      <color indexed="8"/>
      <name val="Times New Roman"/>
      <family val="1"/>
    </font>
    <font>
      <i/>
      <sz val="22"/>
      <name val="Arial"/>
      <family val="0"/>
    </font>
    <font>
      <b/>
      <i/>
      <sz val="22"/>
      <name val="Times New Roman"/>
      <family val="1"/>
    </font>
    <font>
      <b/>
      <i/>
      <sz val="34"/>
      <color indexed="10"/>
      <name val="Times New Roman"/>
      <family val="1"/>
    </font>
    <font>
      <sz val="34"/>
      <name val="Arial"/>
      <family val="0"/>
    </font>
    <font>
      <b/>
      <i/>
      <sz val="30"/>
      <color indexed="10"/>
      <name val="Times New Roman"/>
      <family val="1"/>
    </font>
    <font>
      <sz val="18"/>
      <color indexed="12"/>
      <name val="Times New Roman"/>
      <family val="1"/>
    </font>
    <font>
      <sz val="18"/>
      <name val="Times New Roman"/>
      <family val="1"/>
    </font>
    <font>
      <sz val="18"/>
      <name val="Arial"/>
      <family val="0"/>
    </font>
    <font>
      <sz val="21"/>
      <name val="Times New Roman"/>
      <family val="1"/>
    </font>
    <font>
      <sz val="21"/>
      <color indexed="8"/>
      <name val="Times New Roman"/>
      <family val="1"/>
    </font>
    <font>
      <b/>
      <i/>
      <sz val="22"/>
      <name val="Arial"/>
      <family val="0"/>
    </font>
    <font>
      <b/>
      <sz val="22"/>
      <name val="Arial"/>
      <family val="0"/>
    </font>
    <font>
      <b/>
      <i/>
      <sz val="20"/>
      <color indexed="8"/>
      <name val="Times New Roman"/>
      <family val="1"/>
    </font>
    <font>
      <i/>
      <sz val="20"/>
      <name val="Arial"/>
      <family val="0"/>
    </font>
    <font>
      <b/>
      <i/>
      <sz val="30"/>
      <color indexed="11"/>
      <name val="Bookman Old Style"/>
      <family val="1"/>
    </font>
    <font>
      <b/>
      <sz val="20"/>
      <color indexed="10"/>
      <name val="Bookman Old Style"/>
      <family val="1"/>
    </font>
    <font>
      <sz val="20"/>
      <name val="Arial"/>
      <family val="0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i/>
      <sz val="20"/>
      <name val="Times New Roman"/>
      <family val="1"/>
    </font>
    <font>
      <b/>
      <i/>
      <sz val="18"/>
      <color indexed="8"/>
      <name val="Times New Roman"/>
      <family val="1"/>
    </font>
    <font>
      <i/>
      <sz val="18"/>
      <name val="Arial"/>
      <family val="0"/>
    </font>
    <font>
      <b/>
      <i/>
      <sz val="19"/>
      <color indexed="8"/>
      <name val="Times New Roman"/>
      <family val="1"/>
    </font>
    <font>
      <i/>
      <sz val="19"/>
      <name val="Arial"/>
      <family val="0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30"/>
      <name val="Arial"/>
      <family val="0"/>
    </font>
    <font>
      <b/>
      <i/>
      <sz val="19"/>
      <name val="Arial"/>
      <family val="0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3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172" fontId="17" fillId="2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/>
    </xf>
    <xf numFmtId="172" fontId="17" fillId="2" borderId="0" xfId="0" applyNumberFormat="1" applyFont="1" applyFill="1" applyBorder="1" applyAlignment="1">
      <alignment horizontal="center"/>
    </xf>
    <xf numFmtId="1" fontId="17" fillId="2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172" fontId="15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/>
    </xf>
    <xf numFmtId="1" fontId="16" fillId="2" borderId="0" xfId="0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172" fontId="15" fillId="2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1" fontId="15" fillId="2" borderId="0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/>
    </xf>
    <xf numFmtId="0" fontId="29" fillId="2" borderId="1" xfId="0" applyFont="1" applyFill="1" applyBorder="1" applyAlignment="1">
      <alignment/>
    </xf>
    <xf numFmtId="0" fontId="16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right"/>
    </xf>
    <xf numFmtId="172" fontId="15" fillId="2" borderId="1" xfId="0" applyNumberFormat="1" applyFont="1" applyFill="1" applyBorder="1" applyAlignment="1">
      <alignment horizontal="right" vertical="center"/>
    </xf>
    <xf numFmtId="172" fontId="15" fillId="2" borderId="1" xfId="0" applyNumberFormat="1" applyFont="1" applyFill="1" applyBorder="1" applyAlignment="1">
      <alignment horizontal="right"/>
    </xf>
    <xf numFmtId="0" fontId="30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172" fontId="11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26" fillId="2" borderId="0" xfId="0" applyFont="1" applyFill="1" applyBorder="1" applyAlignment="1">
      <alignment/>
    </xf>
    <xf numFmtId="0" fontId="27" fillId="2" borderId="2" xfId="0" applyFont="1" applyFill="1" applyBorder="1" applyAlignment="1">
      <alignment/>
    </xf>
    <xf numFmtId="0" fontId="27" fillId="2" borderId="2" xfId="0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172" fontId="9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7" fillId="2" borderId="3" xfId="0" applyFont="1" applyFill="1" applyBorder="1" applyAlignment="1">
      <alignment horizontal="right"/>
    </xf>
    <xf numFmtId="0" fontId="40" fillId="2" borderId="2" xfId="0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40" fillId="2" borderId="4" xfId="0" applyFont="1" applyFill="1" applyBorder="1" applyAlignment="1">
      <alignment/>
    </xf>
    <xf numFmtId="172" fontId="40" fillId="2" borderId="5" xfId="0" applyNumberFormat="1" applyFont="1" applyFill="1" applyBorder="1" applyAlignment="1">
      <alignment horizontal="right"/>
    </xf>
    <xf numFmtId="172" fontId="22" fillId="2" borderId="0" xfId="0" applyNumberFormat="1" applyFont="1" applyFill="1" applyBorder="1" applyAlignment="1">
      <alignment horizontal="center"/>
    </xf>
    <xf numFmtId="172" fontId="31" fillId="2" borderId="0" xfId="0" applyNumberFormat="1" applyFont="1" applyFill="1" applyBorder="1" applyAlignment="1">
      <alignment horizontal="center"/>
    </xf>
    <xf numFmtId="172" fontId="3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7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172" fontId="9" fillId="2" borderId="0" xfId="0" applyNumberFormat="1" applyFont="1" applyFill="1" applyBorder="1" applyAlignment="1">
      <alignment horizontal="right"/>
    </xf>
    <xf numFmtId="172" fontId="1" fillId="2" borderId="0" xfId="0" applyNumberFormat="1" applyFont="1" applyFill="1" applyBorder="1" applyAlignment="1">
      <alignment/>
    </xf>
    <xf numFmtId="0" fontId="22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2" fontId="10" fillId="2" borderId="0" xfId="0" applyNumberFormat="1" applyFont="1" applyFill="1" applyBorder="1" applyAlignment="1">
      <alignment horizontal="right"/>
    </xf>
    <xf numFmtId="172" fontId="10" fillId="2" borderId="0" xfId="0" applyNumberFormat="1" applyFont="1" applyFill="1" applyBorder="1" applyAlignment="1">
      <alignment/>
    </xf>
    <xf numFmtId="2" fontId="10" fillId="2" borderId="0" xfId="0" applyNumberFormat="1" applyFont="1" applyFill="1" applyBorder="1" applyAlignment="1">
      <alignment/>
    </xf>
    <xf numFmtId="172" fontId="9" fillId="2" borderId="0" xfId="0" applyNumberFormat="1" applyFont="1" applyFill="1" applyBorder="1" applyAlignment="1">
      <alignment horizontal="center"/>
    </xf>
    <xf numFmtId="172" fontId="22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1" fontId="17" fillId="2" borderId="0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/>
    </xf>
    <xf numFmtId="0" fontId="17" fillId="2" borderId="0" xfId="0" applyFont="1" applyFill="1" applyBorder="1" applyAlignment="1">
      <alignment horizontal="center" vertical="center"/>
    </xf>
    <xf numFmtId="1" fontId="17" fillId="2" borderId="0" xfId="0" applyNumberFormat="1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/>
    </xf>
    <xf numFmtId="0" fontId="46" fillId="2" borderId="6" xfId="0" applyFont="1" applyFill="1" applyBorder="1" applyAlignment="1">
      <alignment/>
    </xf>
    <xf numFmtId="0" fontId="47" fillId="2" borderId="6" xfId="0" applyFont="1" applyFill="1" applyBorder="1" applyAlignment="1">
      <alignment horizontal="left"/>
    </xf>
    <xf numFmtId="0" fontId="47" fillId="2" borderId="6" xfId="0" applyFont="1" applyFill="1" applyBorder="1" applyAlignment="1">
      <alignment horizontal="center"/>
    </xf>
    <xf numFmtId="0" fontId="38" fillId="2" borderId="0" xfId="0" applyFont="1" applyFill="1" applyBorder="1" applyAlignment="1">
      <alignment/>
    </xf>
    <xf numFmtId="0" fontId="38" fillId="2" borderId="0" xfId="0" applyFont="1" applyFill="1" applyBorder="1" applyAlignment="1">
      <alignment horizontal="left"/>
    </xf>
    <xf numFmtId="0" fontId="38" fillId="2" borderId="0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right"/>
    </xf>
    <xf numFmtId="0" fontId="48" fillId="2" borderId="0" xfId="0" applyFont="1" applyFill="1" applyAlignment="1">
      <alignment horizontal="center"/>
    </xf>
    <xf numFmtId="0" fontId="48" fillId="2" borderId="1" xfId="0" applyFont="1" applyFill="1" applyBorder="1" applyAlignment="1">
      <alignment horizontal="center"/>
    </xf>
    <xf numFmtId="0" fontId="49" fillId="2" borderId="0" xfId="0" applyFont="1" applyFill="1" applyAlignment="1">
      <alignment horizontal="center"/>
    </xf>
    <xf numFmtId="0" fontId="50" fillId="2" borderId="0" xfId="0" applyFont="1" applyFill="1" applyBorder="1" applyAlignment="1">
      <alignment/>
    </xf>
    <xf numFmtId="0" fontId="50" fillId="2" borderId="0" xfId="0" applyFont="1" applyFill="1" applyBorder="1" applyAlignment="1">
      <alignment horizontal="left"/>
    </xf>
    <xf numFmtId="0" fontId="50" fillId="2" borderId="0" xfId="0" applyFont="1" applyFill="1" applyBorder="1" applyAlignment="1">
      <alignment horizontal="center"/>
    </xf>
    <xf numFmtId="2" fontId="50" fillId="2" borderId="0" xfId="0" applyNumberFormat="1" applyFont="1" applyFill="1" applyBorder="1" applyAlignment="1">
      <alignment horizontal="right"/>
    </xf>
    <xf numFmtId="0" fontId="51" fillId="2" borderId="0" xfId="0" applyFont="1" applyFill="1" applyBorder="1" applyAlignment="1">
      <alignment/>
    </xf>
    <xf numFmtId="0" fontId="49" fillId="2" borderId="1" xfId="0" applyFont="1" applyFill="1" applyBorder="1" applyAlignment="1">
      <alignment horizontal="center"/>
    </xf>
    <xf numFmtId="0" fontId="50" fillId="2" borderId="1" xfId="0" applyFont="1" applyFill="1" applyBorder="1" applyAlignment="1">
      <alignment/>
    </xf>
    <xf numFmtId="0" fontId="50" fillId="2" borderId="1" xfId="0" applyFont="1" applyFill="1" applyBorder="1" applyAlignment="1">
      <alignment horizontal="left"/>
    </xf>
    <xf numFmtId="0" fontId="50" fillId="2" borderId="1" xfId="0" applyFont="1" applyFill="1" applyBorder="1" applyAlignment="1">
      <alignment horizontal="center"/>
    </xf>
    <xf numFmtId="2" fontId="50" fillId="2" borderId="1" xfId="0" applyNumberFormat="1" applyFont="1" applyFill="1" applyBorder="1" applyAlignment="1">
      <alignment horizontal="right"/>
    </xf>
    <xf numFmtId="0" fontId="49" fillId="2" borderId="0" xfId="0" applyFont="1" applyFill="1" applyBorder="1" applyAlignment="1">
      <alignment horizontal="center"/>
    </xf>
    <xf numFmtId="0" fontId="48" fillId="2" borderId="0" xfId="0" applyFont="1" applyFill="1" applyBorder="1" applyAlignment="1">
      <alignment horizontal="center"/>
    </xf>
    <xf numFmtId="0" fontId="15" fillId="2" borderId="7" xfId="0" applyFont="1" applyFill="1" applyBorder="1" applyAlignment="1">
      <alignment/>
    </xf>
    <xf numFmtId="0" fontId="29" fillId="2" borderId="7" xfId="0" applyFont="1" applyFill="1" applyBorder="1" applyAlignment="1">
      <alignment/>
    </xf>
    <xf numFmtId="0" fontId="16" fillId="2" borderId="7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49" fontId="14" fillId="2" borderId="0" xfId="0" applyNumberFormat="1" applyFont="1" applyFill="1" applyBorder="1" applyAlignment="1">
      <alignment horizontal="center"/>
    </xf>
    <xf numFmtId="1" fontId="55" fillId="2" borderId="0" xfId="0" applyNumberFormat="1" applyFont="1" applyFill="1" applyBorder="1" applyAlignment="1">
      <alignment horizontal="right" vertical="center"/>
    </xf>
    <xf numFmtId="1" fontId="54" fillId="2" borderId="0" xfId="0" applyNumberFormat="1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center"/>
    </xf>
    <xf numFmtId="0" fontId="50" fillId="2" borderId="0" xfId="0" applyFont="1" applyFill="1" applyAlignment="1">
      <alignment/>
    </xf>
    <xf numFmtId="0" fontId="0" fillId="0" borderId="0" xfId="0" applyBorder="1" applyAlignment="1">
      <alignment/>
    </xf>
    <xf numFmtId="0" fontId="16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172" fontId="15" fillId="2" borderId="7" xfId="0" applyNumberFormat="1" applyFont="1" applyFill="1" applyBorder="1" applyAlignment="1">
      <alignment horizontal="right" vertical="center"/>
    </xf>
    <xf numFmtId="172" fontId="15" fillId="2" borderId="7" xfId="0" applyNumberFormat="1" applyFont="1" applyFill="1" applyBorder="1" applyAlignment="1">
      <alignment horizontal="right"/>
    </xf>
    <xf numFmtId="0" fontId="54" fillId="2" borderId="0" xfId="0" applyFont="1" applyFill="1" applyBorder="1" applyAlignment="1">
      <alignment horizontal="center"/>
    </xf>
    <xf numFmtId="2" fontId="50" fillId="2" borderId="7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right"/>
    </xf>
    <xf numFmtId="0" fontId="0" fillId="2" borderId="0" xfId="0" applyFill="1" applyBorder="1" applyAlignment="1">
      <alignment horizontal="left"/>
    </xf>
    <xf numFmtId="0" fontId="16" fillId="2" borderId="0" xfId="0" applyFont="1" applyFill="1" applyAlignment="1">
      <alignment horizontal="center"/>
    </xf>
    <xf numFmtId="0" fontId="30" fillId="2" borderId="1" xfId="0" applyFont="1" applyFill="1" applyBorder="1" applyAlignment="1">
      <alignment/>
    </xf>
    <xf numFmtId="0" fontId="49" fillId="2" borderId="7" xfId="0" applyFont="1" applyFill="1" applyBorder="1" applyAlignment="1">
      <alignment horizontal="center"/>
    </xf>
    <xf numFmtId="0" fontId="50" fillId="2" borderId="7" xfId="0" applyFont="1" applyFill="1" applyBorder="1" applyAlignment="1">
      <alignment/>
    </xf>
    <xf numFmtId="0" fontId="50" fillId="2" borderId="7" xfId="0" applyFont="1" applyFill="1" applyBorder="1" applyAlignment="1">
      <alignment horizontal="left"/>
    </xf>
    <xf numFmtId="0" fontId="50" fillId="2" borderId="7" xfId="0" applyFont="1" applyFill="1" applyBorder="1" applyAlignment="1">
      <alignment horizontal="center"/>
    </xf>
    <xf numFmtId="0" fontId="51" fillId="2" borderId="1" xfId="0" applyFont="1" applyFill="1" applyBorder="1" applyAlignment="1">
      <alignment/>
    </xf>
    <xf numFmtId="0" fontId="15" fillId="2" borderId="1" xfId="0" applyFont="1" applyFill="1" applyBorder="1" applyAlignment="1">
      <alignment horizontal="center"/>
    </xf>
    <xf numFmtId="0" fontId="27" fillId="2" borderId="4" xfId="0" applyFont="1" applyFill="1" applyBorder="1" applyAlignment="1">
      <alignment/>
    </xf>
    <xf numFmtId="0" fontId="27" fillId="2" borderId="8" xfId="0" applyFont="1" applyFill="1" applyBorder="1" applyAlignment="1">
      <alignment/>
    </xf>
    <xf numFmtId="0" fontId="27" fillId="2" borderId="5" xfId="0" applyFont="1" applyFill="1" applyBorder="1" applyAlignment="1">
      <alignment/>
    </xf>
    <xf numFmtId="0" fontId="43" fillId="2" borderId="4" xfId="0" applyFont="1" applyFill="1" applyBorder="1" applyAlignment="1">
      <alignment/>
    </xf>
    <xf numFmtId="0" fontId="43" fillId="2" borderId="8" xfId="0" applyFont="1" applyFill="1" applyBorder="1" applyAlignment="1">
      <alignment/>
    </xf>
    <xf numFmtId="0" fontId="44" fillId="2" borderId="5" xfId="0" applyFont="1" applyFill="1" applyBorder="1" applyAlignment="1">
      <alignment/>
    </xf>
    <xf numFmtId="0" fontId="0" fillId="2" borderId="0" xfId="0" applyFill="1" applyAlignment="1">
      <alignment/>
    </xf>
    <xf numFmtId="0" fontId="41" fillId="2" borderId="4" xfId="0" applyFont="1" applyFill="1" applyBorder="1" applyAlignment="1">
      <alignment horizontal="center"/>
    </xf>
    <xf numFmtId="0" fontId="42" fillId="2" borderId="8" xfId="0" applyFont="1" applyFill="1" applyBorder="1" applyAlignment="1">
      <alignment horizontal="center"/>
    </xf>
    <xf numFmtId="0" fontId="42" fillId="2" borderId="5" xfId="0" applyFont="1" applyFill="1" applyBorder="1" applyAlignment="1">
      <alignment horizontal="center"/>
    </xf>
    <xf numFmtId="0" fontId="27" fillId="2" borderId="4" xfId="0" applyFont="1" applyFill="1" applyBorder="1" applyAlignment="1">
      <alignment/>
    </xf>
    <xf numFmtId="0" fontId="27" fillId="2" borderId="8" xfId="0" applyFont="1" applyFill="1" applyBorder="1" applyAlignment="1">
      <alignment/>
    </xf>
    <xf numFmtId="0" fontId="27" fillId="2" borderId="5" xfId="0" applyFont="1" applyFill="1" applyBorder="1" applyAlignment="1">
      <alignment/>
    </xf>
    <xf numFmtId="0" fontId="14" fillId="2" borderId="4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27" fillId="2" borderId="2" xfId="0" applyFont="1" applyFill="1" applyBorder="1" applyAlignment="1">
      <alignment/>
    </xf>
    <xf numFmtId="0" fontId="28" fillId="2" borderId="2" xfId="0" applyFont="1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3" fillId="2" borderId="4" xfId="0" applyFont="1" applyFill="1" applyBorder="1" applyAlignment="1">
      <alignment/>
    </xf>
    <xf numFmtId="0" fontId="33" fillId="2" borderId="8" xfId="0" applyFont="1" applyFill="1" applyBorder="1" applyAlignment="1">
      <alignment/>
    </xf>
    <xf numFmtId="0" fontId="34" fillId="2" borderId="5" xfId="0" applyFont="1" applyFill="1" applyBorder="1" applyAlignment="1">
      <alignment/>
    </xf>
    <xf numFmtId="0" fontId="27" fillId="2" borderId="0" xfId="0" applyFont="1" applyFill="1" applyBorder="1" applyAlignment="1">
      <alignment horizontal="center"/>
    </xf>
    <xf numFmtId="0" fontId="33" fillId="2" borderId="4" xfId="0" applyFont="1" applyFill="1" applyBorder="1" applyAlignment="1">
      <alignment horizontal="center"/>
    </xf>
    <xf numFmtId="0" fontId="34" fillId="2" borderId="8" xfId="0" applyFont="1" applyFill="1" applyBorder="1" applyAlignment="1">
      <alignment horizontal="center"/>
    </xf>
    <xf numFmtId="0" fontId="34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22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40" fillId="2" borderId="4" xfId="0" applyFont="1" applyFill="1" applyBorder="1" applyAlignment="1">
      <alignment/>
    </xf>
    <xf numFmtId="0" fontId="40" fillId="2" borderId="8" xfId="0" applyFont="1" applyFill="1" applyBorder="1" applyAlignment="1">
      <alignment/>
    </xf>
    <xf numFmtId="0" fontId="34" fillId="2" borderId="8" xfId="0" applyFont="1" applyFill="1" applyBorder="1" applyAlignment="1">
      <alignment/>
    </xf>
    <xf numFmtId="0" fontId="37" fillId="2" borderId="8" xfId="0" applyFont="1" applyFill="1" applyBorder="1" applyAlignment="1">
      <alignment/>
    </xf>
    <xf numFmtId="0" fontId="37" fillId="2" borderId="5" xfId="0" applyFont="1" applyFill="1" applyBorder="1" applyAlignment="1">
      <alignment/>
    </xf>
    <xf numFmtId="0" fontId="25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5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59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2" borderId="5" xfId="0" applyFont="1" applyFill="1" applyBorder="1" applyAlignment="1">
      <alignment/>
    </xf>
    <xf numFmtId="0" fontId="43" fillId="2" borderId="4" xfId="0" applyFont="1" applyFill="1" applyBorder="1" applyAlignment="1">
      <alignment horizontal="center"/>
    </xf>
    <xf numFmtId="0" fontId="44" fillId="2" borderId="8" xfId="0" applyFont="1" applyFill="1" applyBorder="1" applyAlignment="1">
      <alignment horizontal="center"/>
    </xf>
    <xf numFmtId="0" fontId="44" fillId="2" borderId="5" xfId="0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 vertical="center"/>
    </xf>
    <xf numFmtId="0" fontId="45" fillId="2" borderId="0" xfId="0" applyFont="1" applyFill="1" applyAlignment="1">
      <alignment/>
    </xf>
    <xf numFmtId="0" fontId="35" fillId="2" borderId="0" xfId="0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352425</xdr:colOff>
      <xdr:row>0</xdr:row>
      <xdr:rowOff>333375</xdr:rowOff>
    </xdr:from>
    <xdr:to>
      <xdr:col>19</xdr:col>
      <xdr:colOff>28575</xdr:colOff>
      <xdr:row>1</xdr:row>
      <xdr:rowOff>180975</xdr:rowOff>
    </xdr:to>
    <xdr:sp macro="[0]!Sorterpoeng">
      <xdr:nvSpPr>
        <xdr:cNvPr id="1" name="Oval 1"/>
        <xdr:cNvSpPr>
          <a:spLocks/>
        </xdr:cNvSpPr>
      </xdr:nvSpPr>
      <xdr:spPr>
        <a:xfrm>
          <a:off x="7315200" y="333375"/>
          <a:ext cx="819150" cy="3524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371475</xdr:colOff>
      <xdr:row>0</xdr:row>
      <xdr:rowOff>314325</xdr:rowOff>
    </xdr:from>
    <xdr:to>
      <xdr:col>19</xdr:col>
      <xdr:colOff>47625</xdr:colOff>
      <xdr:row>1</xdr:row>
      <xdr:rowOff>161925</xdr:rowOff>
    </xdr:to>
    <xdr:sp macro="[0]!Sorterpoeng">
      <xdr:nvSpPr>
        <xdr:cNvPr id="1" name="Oval 1"/>
        <xdr:cNvSpPr>
          <a:spLocks/>
        </xdr:cNvSpPr>
      </xdr:nvSpPr>
      <xdr:spPr>
        <a:xfrm>
          <a:off x="7400925" y="314325"/>
          <a:ext cx="819150" cy="3524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0</xdr:row>
      <xdr:rowOff>295275</xdr:rowOff>
    </xdr:from>
    <xdr:to>
      <xdr:col>19</xdr:col>
      <xdr:colOff>19050</xdr:colOff>
      <xdr:row>1</xdr:row>
      <xdr:rowOff>161925</xdr:rowOff>
    </xdr:to>
    <xdr:sp macro="[0]!Sorter3div">
      <xdr:nvSpPr>
        <xdr:cNvPr id="1" name="Oval 1"/>
        <xdr:cNvSpPr>
          <a:spLocks/>
        </xdr:cNvSpPr>
      </xdr:nvSpPr>
      <xdr:spPr>
        <a:xfrm>
          <a:off x="7524750" y="295275"/>
          <a:ext cx="819150" cy="3714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0</xdr:row>
      <xdr:rowOff>257175</xdr:rowOff>
    </xdr:from>
    <xdr:to>
      <xdr:col>19</xdr:col>
      <xdr:colOff>85725</xdr:colOff>
      <xdr:row>1</xdr:row>
      <xdr:rowOff>142875</xdr:rowOff>
    </xdr:to>
    <xdr:sp macro="[0]!Sorter4div">
      <xdr:nvSpPr>
        <xdr:cNvPr id="1" name="Oval 2"/>
        <xdr:cNvSpPr>
          <a:spLocks/>
        </xdr:cNvSpPr>
      </xdr:nvSpPr>
      <xdr:spPr>
        <a:xfrm>
          <a:off x="7505700" y="257175"/>
          <a:ext cx="923925" cy="3905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114300</xdr:rowOff>
    </xdr:from>
    <xdr:to>
      <xdr:col>9</xdr:col>
      <xdr:colOff>381000</xdr:colOff>
      <xdr:row>0</xdr:row>
      <xdr:rowOff>295275</xdr:rowOff>
    </xdr:to>
    <xdr:sp macro="[0]!Sortersnitt">
      <xdr:nvSpPr>
        <xdr:cNvPr id="1" name="Rectangle 1"/>
        <xdr:cNvSpPr>
          <a:spLocks/>
        </xdr:cNvSpPr>
      </xdr:nvSpPr>
      <xdr:spPr>
        <a:xfrm>
          <a:off x="6896100" y="114300"/>
          <a:ext cx="762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  <xdr:twoCellAnchor>
    <xdr:from>
      <xdr:col>10</xdr:col>
      <xdr:colOff>295275</xdr:colOff>
      <xdr:row>0</xdr:row>
      <xdr:rowOff>66675</xdr:rowOff>
    </xdr:from>
    <xdr:to>
      <xdr:col>11</xdr:col>
      <xdr:colOff>333375</xdr:colOff>
      <xdr:row>1</xdr:row>
      <xdr:rowOff>38100</xdr:rowOff>
    </xdr:to>
    <xdr:sp macro="[0]!SorterKlubb">
      <xdr:nvSpPr>
        <xdr:cNvPr id="2" name="Oval 2"/>
        <xdr:cNvSpPr>
          <a:spLocks/>
        </xdr:cNvSpPr>
      </xdr:nvSpPr>
      <xdr:spPr>
        <a:xfrm>
          <a:off x="8181975" y="66675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171450</xdr:rowOff>
    </xdr:from>
    <xdr:to>
      <xdr:col>9</xdr:col>
      <xdr:colOff>381000</xdr:colOff>
      <xdr:row>0</xdr:row>
      <xdr:rowOff>352425</xdr:rowOff>
    </xdr:to>
    <xdr:sp macro="[0]!Sortersnitt">
      <xdr:nvSpPr>
        <xdr:cNvPr id="1" name="Rectangle 1"/>
        <xdr:cNvSpPr>
          <a:spLocks/>
        </xdr:cNvSpPr>
      </xdr:nvSpPr>
      <xdr:spPr>
        <a:xfrm>
          <a:off x="6838950" y="171450"/>
          <a:ext cx="762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  <xdr:twoCellAnchor>
    <xdr:from>
      <xdr:col>10</xdr:col>
      <xdr:colOff>285750</xdr:colOff>
      <xdr:row>0</xdr:row>
      <xdr:rowOff>76200</xdr:rowOff>
    </xdr:from>
    <xdr:to>
      <xdr:col>11</xdr:col>
      <xdr:colOff>323850</xdr:colOff>
      <xdr:row>1</xdr:row>
      <xdr:rowOff>47625</xdr:rowOff>
    </xdr:to>
    <xdr:sp macro="[0]!SorterKlubb">
      <xdr:nvSpPr>
        <xdr:cNvPr id="2" name="Oval 2"/>
        <xdr:cNvSpPr>
          <a:spLocks/>
        </xdr:cNvSpPr>
      </xdr:nvSpPr>
      <xdr:spPr>
        <a:xfrm>
          <a:off x="8115300" y="76200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0</xdr:row>
      <xdr:rowOff>142875</xdr:rowOff>
    </xdr:from>
    <xdr:to>
      <xdr:col>9</xdr:col>
      <xdr:colOff>361950</xdr:colOff>
      <xdr:row>0</xdr:row>
      <xdr:rowOff>314325</xdr:rowOff>
    </xdr:to>
    <xdr:sp macro="[0]!Sortersnitt">
      <xdr:nvSpPr>
        <xdr:cNvPr id="1" name="Rectangle 1"/>
        <xdr:cNvSpPr>
          <a:spLocks/>
        </xdr:cNvSpPr>
      </xdr:nvSpPr>
      <xdr:spPr>
        <a:xfrm>
          <a:off x="6915150" y="142875"/>
          <a:ext cx="76200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  <xdr:twoCellAnchor>
    <xdr:from>
      <xdr:col>10</xdr:col>
      <xdr:colOff>295275</xdr:colOff>
      <xdr:row>0</xdr:row>
      <xdr:rowOff>85725</xdr:rowOff>
    </xdr:from>
    <xdr:to>
      <xdr:col>11</xdr:col>
      <xdr:colOff>333375</xdr:colOff>
      <xdr:row>1</xdr:row>
      <xdr:rowOff>57150</xdr:rowOff>
    </xdr:to>
    <xdr:sp macro="[0]!SorterKlubb">
      <xdr:nvSpPr>
        <xdr:cNvPr id="2" name="Oval 2"/>
        <xdr:cNvSpPr>
          <a:spLocks/>
        </xdr:cNvSpPr>
      </xdr:nvSpPr>
      <xdr:spPr>
        <a:xfrm>
          <a:off x="8220075" y="85725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0</xdr:row>
      <xdr:rowOff>76200</xdr:rowOff>
    </xdr:from>
    <xdr:to>
      <xdr:col>11</xdr:col>
      <xdr:colOff>323850</xdr:colOff>
      <xdr:row>1</xdr:row>
      <xdr:rowOff>47625</xdr:rowOff>
    </xdr:to>
    <xdr:sp macro="[0]!SorterKlubb">
      <xdr:nvSpPr>
        <xdr:cNvPr id="1" name="Oval 1"/>
        <xdr:cNvSpPr>
          <a:spLocks/>
        </xdr:cNvSpPr>
      </xdr:nvSpPr>
      <xdr:spPr>
        <a:xfrm>
          <a:off x="8115300" y="76200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  <xdr:twoCellAnchor>
    <xdr:from>
      <xdr:col>8</xdr:col>
      <xdr:colOff>219075</xdr:colOff>
      <xdr:row>0</xdr:row>
      <xdr:rowOff>152400</xdr:rowOff>
    </xdr:from>
    <xdr:to>
      <xdr:col>9</xdr:col>
      <xdr:colOff>371475</xdr:colOff>
      <xdr:row>0</xdr:row>
      <xdr:rowOff>333375</xdr:rowOff>
    </xdr:to>
    <xdr:sp macro="[0]!Sortersnitt">
      <xdr:nvSpPr>
        <xdr:cNvPr id="2" name="Rectangle 2"/>
        <xdr:cNvSpPr>
          <a:spLocks/>
        </xdr:cNvSpPr>
      </xdr:nvSpPr>
      <xdr:spPr>
        <a:xfrm>
          <a:off x="6829425" y="152400"/>
          <a:ext cx="762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AQ69"/>
  <sheetViews>
    <sheetView tabSelected="1" zoomScale="75" zoomScaleNormal="75" workbookViewId="0" topLeftCell="A1">
      <selection activeCell="C18" sqref="C18"/>
    </sheetView>
  </sheetViews>
  <sheetFormatPr defaultColWidth="11.421875" defaultRowHeight="12.75"/>
  <cols>
    <col min="1" max="1" width="6.28125" style="0" customWidth="1"/>
    <col min="2" max="2" width="1.8515625" style="0" customWidth="1"/>
    <col min="3" max="3" width="27.710937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1.8515625" style="0" customWidth="1"/>
    <col min="17" max="20" width="5.7109375" style="0" customWidth="1"/>
    <col min="21" max="21" width="6.421875" style="0" customWidth="1"/>
    <col min="22" max="22" width="5.28125" style="0" customWidth="1"/>
    <col min="23" max="23" width="7.00390625" style="0" customWidth="1"/>
    <col min="24" max="28" width="1.8515625" style="0" customWidth="1"/>
    <col min="29" max="29" width="12.140625" style="0" customWidth="1"/>
    <col min="30" max="30" width="4.00390625" style="0" customWidth="1"/>
    <col min="31" max="31" width="11.140625" style="0" customWidth="1"/>
    <col min="32" max="32" width="7.7109375" style="0" customWidth="1"/>
    <col min="33" max="16384" width="9.140625" style="0" customWidth="1"/>
  </cols>
  <sheetData>
    <row r="1" spans="1:43" ht="39.75" customHeight="1">
      <c r="A1" s="1" t="s">
        <v>0</v>
      </c>
      <c r="B1" s="1"/>
      <c r="C1" s="191" t="s">
        <v>42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8.75" customHeight="1">
      <c r="A2" s="192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 t="s">
        <v>0</v>
      </c>
      <c r="AD2" s="7" t="s">
        <v>0</v>
      </c>
      <c r="AE2" s="6" t="s">
        <v>0</v>
      </c>
      <c r="AF2" s="8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32.25" customHeight="1">
      <c r="A3" s="9">
        <v>1</v>
      </c>
      <c r="B3" s="9"/>
      <c r="C3" s="39" t="s">
        <v>46</v>
      </c>
      <c r="D3" s="141"/>
      <c r="E3" s="29">
        <v>22</v>
      </c>
      <c r="F3" s="29"/>
      <c r="G3" s="29">
        <v>18</v>
      </c>
      <c r="H3" s="29">
        <v>2</v>
      </c>
      <c r="I3" s="29">
        <v>2</v>
      </c>
      <c r="J3" s="29"/>
      <c r="K3" s="13">
        <v>35934</v>
      </c>
      <c r="L3" s="13"/>
      <c r="M3" s="24">
        <f>K3/198</f>
        <v>181.4848484848485</v>
      </c>
      <c r="N3" s="13"/>
      <c r="O3" s="30">
        <v>74</v>
      </c>
      <c r="P3" s="13"/>
      <c r="Q3" s="14" t="s">
        <v>0</v>
      </c>
      <c r="R3" s="15"/>
      <c r="S3" s="16"/>
      <c r="T3" s="16"/>
      <c r="U3" s="17"/>
      <c r="V3" s="12"/>
      <c r="W3" s="132"/>
      <c r="X3" s="18"/>
      <c r="Y3" s="18"/>
      <c r="Z3" s="18"/>
      <c r="AA3" s="18"/>
      <c r="AB3" s="18"/>
      <c r="AC3" s="19"/>
      <c r="AD3" s="20"/>
      <c r="AE3" s="21"/>
      <c r="AF3" s="22"/>
      <c r="AG3" s="173" t="s">
        <v>0</v>
      </c>
      <c r="AH3" s="174"/>
      <c r="AI3" s="174"/>
      <c r="AJ3" s="174"/>
      <c r="AK3" s="174"/>
      <c r="AL3" s="174"/>
      <c r="AM3" s="174"/>
      <c r="AN3" s="174"/>
      <c r="AO3" s="174"/>
      <c r="AP3" s="174"/>
      <c r="AQ3" s="174"/>
    </row>
    <row r="4" spans="1:43" ht="27.75">
      <c r="A4" s="9">
        <v>2</v>
      </c>
      <c r="B4" s="23"/>
      <c r="C4" s="28" t="s">
        <v>22</v>
      </c>
      <c r="D4" s="141"/>
      <c r="E4" s="29">
        <v>22</v>
      </c>
      <c r="F4" s="29"/>
      <c r="G4" s="29">
        <v>16</v>
      </c>
      <c r="H4" s="29">
        <v>3</v>
      </c>
      <c r="I4" s="29">
        <v>3</v>
      </c>
      <c r="J4" s="29"/>
      <c r="K4" s="13">
        <v>35090</v>
      </c>
      <c r="L4" s="13"/>
      <c r="M4" s="24">
        <f>K4/198</f>
        <v>177.22222222222223</v>
      </c>
      <c r="N4" s="13"/>
      <c r="O4" s="30">
        <v>68</v>
      </c>
      <c r="P4" s="18"/>
      <c r="Q4" s="15"/>
      <c r="R4" s="14"/>
      <c r="S4" s="16"/>
      <c r="T4" s="16"/>
      <c r="U4" s="17"/>
      <c r="V4" s="24"/>
      <c r="W4" s="133"/>
      <c r="X4" s="14"/>
      <c r="Y4" s="13"/>
      <c r="Z4" s="13"/>
      <c r="AA4" s="13"/>
      <c r="AB4" s="13"/>
      <c r="AC4" s="14"/>
      <c r="AD4" s="25"/>
      <c r="AE4" s="21"/>
      <c r="AF4" s="26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27.75">
      <c r="A5" s="27">
        <v>3</v>
      </c>
      <c r="B5" s="27"/>
      <c r="C5" s="34" t="s">
        <v>18</v>
      </c>
      <c r="D5" s="134"/>
      <c r="E5" s="35">
        <v>22</v>
      </c>
      <c r="F5" s="35"/>
      <c r="G5" s="35">
        <v>14</v>
      </c>
      <c r="H5" s="35">
        <v>1</v>
      </c>
      <c r="I5" s="35">
        <v>7</v>
      </c>
      <c r="J5" s="35"/>
      <c r="K5" s="36">
        <v>33378</v>
      </c>
      <c r="L5" s="36"/>
      <c r="M5" s="37">
        <f>K5/195</f>
        <v>171.16923076923078</v>
      </c>
      <c r="N5" s="36"/>
      <c r="O5" s="38">
        <v>57</v>
      </c>
      <c r="P5" s="13"/>
      <c r="Q5" s="14"/>
      <c r="R5" s="14"/>
      <c r="S5" s="16"/>
      <c r="T5" s="16"/>
      <c r="U5" s="17"/>
      <c r="V5" s="24"/>
      <c r="W5" s="133"/>
      <c r="X5" s="14"/>
      <c r="Y5" s="13"/>
      <c r="Z5" s="13"/>
      <c r="AA5" s="13"/>
      <c r="AB5" s="13"/>
      <c r="AC5" s="14"/>
      <c r="AD5" s="25"/>
      <c r="AE5" s="21"/>
      <c r="AF5" s="26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27.75">
      <c r="A6" s="23">
        <v>4</v>
      </c>
      <c r="B6" s="23"/>
      <c r="C6" s="28" t="s">
        <v>77</v>
      </c>
      <c r="D6" s="10"/>
      <c r="E6" s="14">
        <v>22</v>
      </c>
      <c r="F6" s="14"/>
      <c r="G6" s="14">
        <v>13</v>
      </c>
      <c r="H6" s="14">
        <v>2</v>
      </c>
      <c r="I6" s="14">
        <v>7</v>
      </c>
      <c r="J6" s="14"/>
      <c r="K6" s="13">
        <v>31419</v>
      </c>
      <c r="L6" s="13"/>
      <c r="M6" s="24">
        <f>K6/186</f>
        <v>168.91935483870967</v>
      </c>
      <c r="N6" s="13">
        <v>0</v>
      </c>
      <c r="O6" s="30">
        <v>56</v>
      </c>
      <c r="P6" s="13"/>
      <c r="Q6" s="29"/>
      <c r="R6" s="29"/>
      <c r="S6" s="16" t="s">
        <v>0</v>
      </c>
      <c r="T6" s="16"/>
      <c r="U6" s="17"/>
      <c r="V6" s="24"/>
      <c r="W6" s="133"/>
      <c r="X6" s="29"/>
      <c r="Y6" s="13"/>
      <c r="Z6" s="13"/>
      <c r="AA6" s="13"/>
      <c r="AB6" s="13"/>
      <c r="AC6" s="29"/>
      <c r="AD6" s="31"/>
      <c r="AE6" s="21"/>
      <c r="AF6" s="32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27.75">
      <c r="A7" s="23">
        <v>5</v>
      </c>
      <c r="B7" s="23"/>
      <c r="C7" s="28" t="s">
        <v>74</v>
      </c>
      <c r="D7" s="10"/>
      <c r="E7" s="29">
        <v>22</v>
      </c>
      <c r="F7" s="29"/>
      <c r="G7" s="29">
        <v>12</v>
      </c>
      <c r="H7" s="29">
        <v>3</v>
      </c>
      <c r="I7" s="29">
        <v>7</v>
      </c>
      <c r="J7" s="29"/>
      <c r="K7" s="13">
        <v>33129</v>
      </c>
      <c r="L7" s="13"/>
      <c r="M7" s="24">
        <f>K7/198</f>
        <v>167.3181818181818</v>
      </c>
      <c r="N7" s="13"/>
      <c r="O7" s="30">
        <v>50</v>
      </c>
      <c r="P7" s="13"/>
      <c r="Q7" s="14"/>
      <c r="R7" s="14"/>
      <c r="S7" s="16" t="s">
        <v>0</v>
      </c>
      <c r="T7" s="16"/>
      <c r="U7" s="17"/>
      <c r="V7" s="24"/>
      <c r="W7" s="133"/>
      <c r="X7" s="14"/>
      <c r="Y7" s="13"/>
      <c r="Z7" s="13"/>
      <c r="AA7" s="13"/>
      <c r="AB7" s="13"/>
      <c r="AC7" s="14"/>
      <c r="AD7" s="25"/>
      <c r="AE7" s="21"/>
      <c r="AF7" s="26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27.75">
      <c r="A8" s="23">
        <v>6</v>
      </c>
      <c r="B8" s="23"/>
      <c r="C8" s="28" t="s">
        <v>19</v>
      </c>
      <c r="D8" s="10"/>
      <c r="E8" s="14">
        <v>22</v>
      </c>
      <c r="F8" s="14"/>
      <c r="G8" s="14">
        <v>11</v>
      </c>
      <c r="H8" s="14">
        <v>0</v>
      </c>
      <c r="I8" s="14">
        <v>11</v>
      </c>
      <c r="J8" s="14"/>
      <c r="K8" s="13">
        <v>32147</v>
      </c>
      <c r="L8" s="13"/>
      <c r="M8" s="24">
        <f>K8/195</f>
        <v>164.85641025641024</v>
      </c>
      <c r="N8" s="13"/>
      <c r="O8" s="30">
        <v>43</v>
      </c>
      <c r="P8" s="13"/>
      <c r="Q8" s="29"/>
      <c r="R8" s="29"/>
      <c r="S8" s="16"/>
      <c r="T8" s="16"/>
      <c r="U8" s="17"/>
      <c r="V8" s="24"/>
      <c r="W8" s="133"/>
      <c r="X8" s="29"/>
      <c r="Y8" s="13"/>
      <c r="Z8" s="13"/>
      <c r="AA8" s="13"/>
      <c r="AB8" s="13"/>
      <c r="AC8" s="29"/>
      <c r="AD8" s="31"/>
      <c r="AE8" s="21"/>
      <c r="AF8" s="32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27.75">
      <c r="A9" s="23">
        <v>7</v>
      </c>
      <c r="B9" s="23"/>
      <c r="C9" s="28" t="s">
        <v>76</v>
      </c>
      <c r="D9" s="10"/>
      <c r="E9" s="14">
        <v>22</v>
      </c>
      <c r="F9" s="14"/>
      <c r="G9" s="14">
        <v>10</v>
      </c>
      <c r="H9" s="14">
        <v>1</v>
      </c>
      <c r="I9" s="14">
        <v>11</v>
      </c>
      <c r="J9" s="14"/>
      <c r="K9" s="13">
        <v>30920</v>
      </c>
      <c r="L9" s="13"/>
      <c r="M9" s="24">
        <f>K9/194</f>
        <v>159.38144329896906</v>
      </c>
      <c r="N9" s="13"/>
      <c r="O9" s="30">
        <v>42</v>
      </c>
      <c r="P9" s="13"/>
      <c r="Q9" s="14"/>
      <c r="R9" s="14"/>
      <c r="S9" s="16"/>
      <c r="T9" s="16"/>
      <c r="U9" s="17"/>
      <c r="V9" s="17"/>
      <c r="W9" s="133"/>
      <c r="X9" s="14"/>
      <c r="Y9" s="13"/>
      <c r="Z9" s="13"/>
      <c r="AA9" s="13"/>
      <c r="AB9" s="13"/>
      <c r="AC9" s="14"/>
      <c r="AD9" s="25"/>
      <c r="AE9" s="21"/>
      <c r="AF9" s="26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27.75">
      <c r="A10" s="23">
        <v>8</v>
      </c>
      <c r="B10" s="23"/>
      <c r="C10" s="28" t="s">
        <v>75</v>
      </c>
      <c r="D10" s="10"/>
      <c r="E10" s="14">
        <v>22</v>
      </c>
      <c r="F10" s="14"/>
      <c r="G10" s="14">
        <v>10</v>
      </c>
      <c r="H10" s="14">
        <v>0</v>
      </c>
      <c r="I10" s="14">
        <v>12</v>
      </c>
      <c r="J10" s="14"/>
      <c r="K10" s="13">
        <v>27935</v>
      </c>
      <c r="L10" s="13"/>
      <c r="M10" s="24">
        <f>K10/161</f>
        <v>173.50931677018633</v>
      </c>
      <c r="N10" s="13"/>
      <c r="O10" s="30">
        <v>40</v>
      </c>
      <c r="P10" s="13"/>
      <c r="Q10" s="14"/>
      <c r="R10" s="14"/>
      <c r="S10" s="16"/>
      <c r="T10" s="16"/>
      <c r="U10" s="17"/>
      <c r="V10" s="24"/>
      <c r="W10" s="133"/>
      <c r="X10" s="14"/>
      <c r="Y10" s="13"/>
      <c r="Z10" s="13"/>
      <c r="AA10" s="13"/>
      <c r="AB10" s="13"/>
      <c r="AC10" s="14"/>
      <c r="AD10" s="25"/>
      <c r="AE10" s="21"/>
      <c r="AF10" s="26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27.75">
      <c r="A11" s="23">
        <v>9</v>
      </c>
      <c r="B11" s="23"/>
      <c r="C11" s="28" t="s">
        <v>73</v>
      </c>
      <c r="D11" s="40"/>
      <c r="E11" s="14">
        <v>22</v>
      </c>
      <c r="F11" s="14"/>
      <c r="G11" s="14">
        <v>6</v>
      </c>
      <c r="H11" s="14">
        <v>4</v>
      </c>
      <c r="I11" s="14">
        <v>12</v>
      </c>
      <c r="J11" s="14"/>
      <c r="K11" s="13">
        <v>32612</v>
      </c>
      <c r="L11" s="13"/>
      <c r="M11" s="24">
        <f>K11/198</f>
        <v>164.7070707070707</v>
      </c>
      <c r="N11" s="13"/>
      <c r="O11" s="30">
        <v>37</v>
      </c>
      <c r="P11" s="13"/>
      <c r="Q11" s="14" t="s">
        <v>0</v>
      </c>
      <c r="R11" s="14"/>
      <c r="S11" s="16"/>
      <c r="T11" s="16"/>
      <c r="U11" s="17"/>
      <c r="V11" s="17"/>
      <c r="W11" s="133"/>
      <c r="X11" s="14"/>
      <c r="Y11" s="13"/>
      <c r="Z11" s="13"/>
      <c r="AA11" s="13"/>
      <c r="AB11" s="13"/>
      <c r="AC11" s="14"/>
      <c r="AD11" s="25"/>
      <c r="AE11" s="21"/>
      <c r="AF11" s="26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27.75">
      <c r="A12" s="33">
        <v>10</v>
      </c>
      <c r="B12" s="33"/>
      <c r="C12" s="146" t="s">
        <v>21</v>
      </c>
      <c r="D12" s="134"/>
      <c r="E12" s="35">
        <v>22</v>
      </c>
      <c r="F12" s="35"/>
      <c r="G12" s="35">
        <v>8</v>
      </c>
      <c r="H12" s="35">
        <v>1</v>
      </c>
      <c r="I12" s="35">
        <v>13</v>
      </c>
      <c r="J12" s="35"/>
      <c r="K12" s="36">
        <v>30689</v>
      </c>
      <c r="L12" s="36"/>
      <c r="M12" s="37">
        <f>K12/196</f>
        <v>156.5765306122449</v>
      </c>
      <c r="N12" s="36"/>
      <c r="O12" s="38">
        <v>31</v>
      </c>
      <c r="P12" s="13"/>
      <c r="Q12" s="14" t="s">
        <v>0</v>
      </c>
      <c r="R12" s="14"/>
      <c r="S12" s="16"/>
      <c r="T12" s="16"/>
      <c r="U12" s="17"/>
      <c r="V12" s="24"/>
      <c r="W12" s="133"/>
      <c r="X12" s="14"/>
      <c r="Y12" s="13"/>
      <c r="Z12" s="13"/>
      <c r="AA12" s="13"/>
      <c r="AB12" s="13"/>
      <c r="AC12" s="14"/>
      <c r="AD12" s="25"/>
      <c r="AE12" s="21"/>
      <c r="AF12" s="26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27.75">
      <c r="A13" s="23">
        <v>11</v>
      </c>
      <c r="B13" s="23"/>
      <c r="C13" s="28" t="s">
        <v>20</v>
      </c>
      <c r="D13" s="10"/>
      <c r="E13" s="14">
        <v>22</v>
      </c>
      <c r="F13" s="14"/>
      <c r="G13" s="14">
        <v>3</v>
      </c>
      <c r="H13" s="14">
        <v>0</v>
      </c>
      <c r="I13" s="14">
        <v>19</v>
      </c>
      <c r="J13" s="14"/>
      <c r="K13" s="13">
        <v>25797</v>
      </c>
      <c r="L13" s="13"/>
      <c r="M13" s="24">
        <f>K13/177</f>
        <v>145.74576271186442</v>
      </c>
      <c r="N13" s="13"/>
      <c r="O13" s="30">
        <v>17</v>
      </c>
      <c r="P13" s="13"/>
      <c r="Q13" s="14" t="s">
        <v>0</v>
      </c>
      <c r="R13" s="14"/>
      <c r="S13" s="16"/>
      <c r="T13" s="16"/>
      <c r="U13" s="17"/>
      <c r="V13" s="24"/>
      <c r="W13" s="133"/>
      <c r="X13" s="14"/>
      <c r="Y13" s="13"/>
      <c r="Z13" s="13"/>
      <c r="AA13" s="13"/>
      <c r="AB13" s="13"/>
      <c r="AC13" s="14"/>
      <c r="AD13" s="25"/>
      <c r="AE13" s="21"/>
      <c r="AF13" s="26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27.75">
      <c r="A14" s="23">
        <v>12</v>
      </c>
      <c r="B14" s="23"/>
      <c r="C14" s="28" t="s">
        <v>72</v>
      </c>
      <c r="D14" s="10"/>
      <c r="E14" s="14">
        <v>22</v>
      </c>
      <c r="F14" s="14"/>
      <c r="G14" s="14">
        <v>2</v>
      </c>
      <c r="H14" s="14">
        <v>1</v>
      </c>
      <c r="I14" s="14">
        <v>19</v>
      </c>
      <c r="J14" s="14"/>
      <c r="K14" s="13">
        <v>25707</v>
      </c>
      <c r="L14" s="13"/>
      <c r="M14" s="24">
        <f>K14/174</f>
        <v>147.74137931034483</v>
      </c>
      <c r="N14" s="13"/>
      <c r="O14" s="30">
        <v>13</v>
      </c>
      <c r="P14" s="13"/>
      <c r="Q14" s="14" t="s">
        <v>0</v>
      </c>
      <c r="R14" s="14"/>
      <c r="S14" s="16"/>
      <c r="T14" s="16"/>
      <c r="U14" s="17"/>
      <c r="V14" s="17"/>
      <c r="W14" s="133"/>
      <c r="X14" s="14"/>
      <c r="Y14" s="13"/>
      <c r="Z14" s="13"/>
      <c r="AA14" s="13"/>
      <c r="AB14" s="13"/>
      <c r="AC14" s="14"/>
      <c r="AD14" s="25"/>
      <c r="AE14" s="21"/>
      <c r="AF14" s="26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3.5" customHeight="1">
      <c r="A15" s="41"/>
      <c r="B15" s="41"/>
      <c r="C15" s="42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2"/>
      <c r="AD15" s="42"/>
      <c r="AE15" s="44"/>
      <c r="AF15" s="45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3.5" customHeight="1">
      <c r="A16" s="41"/>
      <c r="B16" s="41"/>
      <c r="C16" s="42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2"/>
      <c r="AD16" s="42"/>
      <c r="AE16" s="44"/>
      <c r="AF16" s="45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20.25" customHeight="1">
      <c r="A17" s="41"/>
      <c r="B17" s="41"/>
      <c r="C17" s="46" t="s">
        <v>382</v>
      </c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2"/>
      <c r="AD17" s="42"/>
      <c r="AE17" s="44"/>
      <c r="AF17" s="45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21.75" customHeight="1">
      <c r="A18" s="41"/>
      <c r="B18" s="41"/>
      <c r="C18" s="47" t="s">
        <v>18</v>
      </c>
      <c r="D18" s="48" t="s">
        <v>3</v>
      </c>
      <c r="E18" s="163" t="s">
        <v>75</v>
      </c>
      <c r="F18" s="164"/>
      <c r="G18" s="164"/>
      <c r="H18" s="164"/>
      <c r="I18" s="165"/>
      <c r="J18" s="166" t="s">
        <v>387</v>
      </c>
      <c r="K18" s="167"/>
      <c r="L18" s="168"/>
      <c r="M18" s="49" t="s">
        <v>69</v>
      </c>
      <c r="N18" s="10"/>
      <c r="O18" s="50"/>
      <c r="P18" s="50"/>
      <c r="Q18" s="50"/>
      <c r="R18" s="50"/>
      <c r="S18" s="10"/>
      <c r="T18" s="178"/>
      <c r="U18" s="178"/>
      <c r="V18" s="10"/>
      <c r="W18" s="10"/>
      <c r="X18" s="51"/>
      <c r="Y18" s="51"/>
      <c r="Z18" s="51"/>
      <c r="AA18" s="51"/>
      <c r="AB18" s="51"/>
      <c r="AC18" s="52"/>
      <c r="AD18" s="52"/>
      <c r="AE18" s="53"/>
      <c r="AF18" s="45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21.75" customHeight="1">
      <c r="A19" s="41"/>
      <c r="B19" s="41"/>
      <c r="C19" s="47" t="s">
        <v>74</v>
      </c>
      <c r="D19" s="48" t="s">
        <v>3</v>
      </c>
      <c r="E19" s="163" t="s">
        <v>19</v>
      </c>
      <c r="F19" s="164"/>
      <c r="G19" s="164"/>
      <c r="H19" s="164"/>
      <c r="I19" s="165"/>
      <c r="J19" s="166" t="s">
        <v>388</v>
      </c>
      <c r="K19" s="167"/>
      <c r="L19" s="168"/>
      <c r="M19" s="49" t="s">
        <v>69</v>
      </c>
      <c r="N19" s="10"/>
      <c r="O19" s="50"/>
      <c r="P19" s="50"/>
      <c r="Q19" s="50"/>
      <c r="R19" s="50"/>
      <c r="S19" s="10"/>
      <c r="T19" s="10"/>
      <c r="U19" s="10"/>
      <c r="V19" s="10"/>
      <c r="W19" s="10"/>
      <c r="X19" s="51"/>
      <c r="Y19" s="51"/>
      <c r="Z19" s="51"/>
      <c r="AA19" s="51"/>
      <c r="AB19" s="51"/>
      <c r="AC19" s="52"/>
      <c r="AD19" s="52"/>
      <c r="AE19" s="53"/>
      <c r="AF19" s="45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21.75" customHeight="1">
      <c r="A20" s="41"/>
      <c r="B20" s="41"/>
      <c r="C20" s="47" t="s">
        <v>77</v>
      </c>
      <c r="D20" s="48" t="s">
        <v>3</v>
      </c>
      <c r="E20" s="163" t="s">
        <v>20</v>
      </c>
      <c r="F20" s="164"/>
      <c r="G20" s="164"/>
      <c r="H20" s="164"/>
      <c r="I20" s="165"/>
      <c r="J20" s="166" t="s">
        <v>389</v>
      </c>
      <c r="K20" s="167"/>
      <c r="L20" s="168"/>
      <c r="M20" s="49" t="s">
        <v>26</v>
      </c>
      <c r="N20" s="10"/>
      <c r="O20" s="50"/>
      <c r="P20" s="50"/>
      <c r="Q20" s="50"/>
      <c r="R20" s="50"/>
      <c r="S20" s="10"/>
      <c r="T20" s="10"/>
      <c r="U20" s="10"/>
      <c r="V20" s="10"/>
      <c r="W20" s="10"/>
      <c r="X20" s="51"/>
      <c r="Y20" s="51"/>
      <c r="Z20" s="51"/>
      <c r="AA20" s="51"/>
      <c r="AB20" s="51"/>
      <c r="AC20" s="52"/>
      <c r="AD20" s="52"/>
      <c r="AE20" s="53"/>
      <c r="AF20" s="45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21.75" customHeight="1">
      <c r="A21" s="41"/>
      <c r="B21" s="41"/>
      <c r="C21" s="47"/>
      <c r="D21" s="48" t="s">
        <v>3</v>
      </c>
      <c r="E21" s="169"/>
      <c r="F21" s="170"/>
      <c r="G21" s="170"/>
      <c r="H21" s="170"/>
      <c r="I21" s="170"/>
      <c r="J21" s="166"/>
      <c r="K21" s="171"/>
      <c r="L21" s="172"/>
      <c r="M21" s="49"/>
      <c r="N21" s="10"/>
      <c r="O21" s="50"/>
      <c r="P21" s="50"/>
      <c r="Q21" s="50"/>
      <c r="R21" s="50"/>
      <c r="S21" s="10"/>
      <c r="T21" s="10"/>
      <c r="U21" s="10"/>
      <c r="V21" s="10"/>
      <c r="W21" s="10"/>
      <c r="X21" s="51"/>
      <c r="Y21" s="51"/>
      <c r="Z21" s="51"/>
      <c r="AA21" s="51"/>
      <c r="AB21" s="51"/>
      <c r="AC21" s="52"/>
      <c r="AD21" s="52"/>
      <c r="AE21" s="53"/>
      <c r="AF21" s="45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21.75" customHeight="1">
      <c r="A22" s="41"/>
      <c r="B22" s="41"/>
      <c r="C22" s="47"/>
      <c r="D22" s="48" t="s">
        <v>3</v>
      </c>
      <c r="E22" s="169"/>
      <c r="F22" s="170"/>
      <c r="G22" s="170"/>
      <c r="H22" s="170"/>
      <c r="I22" s="170"/>
      <c r="J22" s="166"/>
      <c r="K22" s="171"/>
      <c r="L22" s="172"/>
      <c r="M22" s="49"/>
      <c r="N22" s="10"/>
      <c r="O22" s="50"/>
      <c r="P22" s="50"/>
      <c r="Q22" s="50"/>
      <c r="R22" s="50"/>
      <c r="S22" s="10"/>
      <c r="T22" s="10"/>
      <c r="U22" s="10"/>
      <c r="V22" s="10"/>
      <c r="W22" s="10"/>
      <c r="X22" s="51"/>
      <c r="Y22" s="51"/>
      <c r="Z22" s="51"/>
      <c r="AA22" s="51"/>
      <c r="AB22" s="51"/>
      <c r="AC22" s="52"/>
      <c r="AD22" s="52"/>
      <c r="AE22" s="53"/>
      <c r="AF22" s="45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21.75" customHeight="1">
      <c r="A23" s="41"/>
      <c r="B23" s="41"/>
      <c r="C23" s="47"/>
      <c r="D23" s="48" t="s">
        <v>3</v>
      </c>
      <c r="E23" s="169"/>
      <c r="F23" s="170"/>
      <c r="G23" s="170"/>
      <c r="H23" s="170"/>
      <c r="I23" s="170"/>
      <c r="J23" s="166"/>
      <c r="K23" s="171"/>
      <c r="L23" s="172"/>
      <c r="M23" s="49"/>
      <c r="N23" s="10"/>
      <c r="O23" s="50"/>
      <c r="P23" s="50"/>
      <c r="Q23" s="50"/>
      <c r="R23" s="50"/>
      <c r="S23" s="10"/>
      <c r="T23" s="10"/>
      <c r="U23" s="10"/>
      <c r="V23" s="10"/>
      <c r="W23" s="10"/>
      <c r="X23" s="51"/>
      <c r="Y23" s="51"/>
      <c r="Z23" s="51"/>
      <c r="AA23" s="51"/>
      <c r="AB23" s="51"/>
      <c r="AC23" s="52"/>
      <c r="AD23" s="52"/>
      <c r="AE23" s="53"/>
      <c r="AF23" s="45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21.75" customHeight="1">
      <c r="A24" s="41"/>
      <c r="B24" s="41"/>
      <c r="C24" s="128"/>
      <c r="D24" s="10"/>
      <c r="E24" s="129"/>
      <c r="F24" s="130"/>
      <c r="G24" s="130"/>
      <c r="H24" s="130"/>
      <c r="I24" s="130"/>
      <c r="J24" s="50"/>
      <c r="K24" s="2"/>
      <c r="L24" s="2"/>
      <c r="M24" s="131"/>
      <c r="N24" s="10"/>
      <c r="O24" s="50"/>
      <c r="P24" s="50"/>
      <c r="Q24" s="50"/>
      <c r="R24" s="50"/>
      <c r="S24" s="10"/>
      <c r="T24" s="10"/>
      <c r="U24" s="10"/>
      <c r="V24" s="10"/>
      <c r="W24" s="10"/>
      <c r="X24" s="51"/>
      <c r="Y24" s="51"/>
      <c r="Z24" s="51"/>
      <c r="AA24" s="51"/>
      <c r="AB24" s="51"/>
      <c r="AC24" s="52"/>
      <c r="AD24" s="52"/>
      <c r="AE24" s="53"/>
      <c r="AF24" s="45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21.75" customHeight="1">
      <c r="A25" s="41"/>
      <c r="B25" s="41"/>
      <c r="C25" s="46" t="s">
        <v>382</v>
      </c>
      <c r="D25" s="42"/>
      <c r="E25" s="42"/>
      <c r="F25" s="42"/>
      <c r="G25" s="43"/>
      <c r="H25" s="43"/>
      <c r="I25" s="43"/>
      <c r="J25" s="43"/>
      <c r="K25" s="43"/>
      <c r="L25" s="43"/>
      <c r="M25" s="43"/>
      <c r="N25" s="10"/>
      <c r="O25" s="50"/>
      <c r="P25" s="50"/>
      <c r="Q25" s="50"/>
      <c r="R25" s="50"/>
      <c r="S25" s="10"/>
      <c r="T25" s="10"/>
      <c r="U25" s="10"/>
      <c r="V25" s="10"/>
      <c r="W25" s="10"/>
      <c r="X25" s="51"/>
      <c r="Y25" s="51"/>
      <c r="Z25" s="51"/>
      <c r="AA25" s="51"/>
      <c r="AB25" s="51"/>
      <c r="AC25" s="52"/>
      <c r="AD25" s="52"/>
      <c r="AE25" s="53"/>
      <c r="AF25" s="45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21.75" customHeight="1">
      <c r="A26" s="41"/>
      <c r="B26" s="41"/>
      <c r="C26" s="47" t="s">
        <v>21</v>
      </c>
      <c r="D26" s="48" t="s">
        <v>3</v>
      </c>
      <c r="E26" s="163" t="s">
        <v>75</v>
      </c>
      <c r="F26" s="164"/>
      <c r="G26" s="164"/>
      <c r="H26" s="164"/>
      <c r="I26" s="165"/>
      <c r="J26" s="166" t="s">
        <v>383</v>
      </c>
      <c r="K26" s="167"/>
      <c r="L26" s="168"/>
      <c r="M26" s="49" t="s">
        <v>26</v>
      </c>
      <c r="N26" s="10"/>
      <c r="O26" s="50"/>
      <c r="P26" s="50"/>
      <c r="Q26" s="50"/>
      <c r="R26" s="50"/>
      <c r="S26" s="10"/>
      <c r="T26" s="10"/>
      <c r="U26" s="10"/>
      <c r="V26" s="10"/>
      <c r="W26" s="10"/>
      <c r="X26" s="51"/>
      <c r="Y26" s="51"/>
      <c r="Z26" s="51"/>
      <c r="AA26" s="51"/>
      <c r="AB26" s="51"/>
      <c r="AC26" s="52"/>
      <c r="AD26" s="52"/>
      <c r="AE26" s="53"/>
      <c r="AF26" s="45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21.75" customHeight="1">
      <c r="A27" s="41"/>
      <c r="B27" s="41"/>
      <c r="C27" s="47" t="s">
        <v>18</v>
      </c>
      <c r="D27" s="48" t="s">
        <v>3</v>
      </c>
      <c r="E27" s="163" t="s">
        <v>20</v>
      </c>
      <c r="F27" s="164"/>
      <c r="G27" s="164"/>
      <c r="H27" s="164"/>
      <c r="I27" s="165"/>
      <c r="J27" s="166" t="s">
        <v>384</v>
      </c>
      <c r="K27" s="167"/>
      <c r="L27" s="168"/>
      <c r="M27" s="49" t="s">
        <v>26</v>
      </c>
      <c r="N27" s="10"/>
      <c r="O27" s="50"/>
      <c r="P27" s="50"/>
      <c r="Q27" s="50"/>
      <c r="R27" s="50"/>
      <c r="S27" s="10"/>
      <c r="T27" s="10"/>
      <c r="U27" s="10"/>
      <c r="V27" s="10"/>
      <c r="W27" s="10"/>
      <c r="X27" s="51"/>
      <c r="Y27" s="51"/>
      <c r="Z27" s="51"/>
      <c r="AA27" s="51"/>
      <c r="AB27" s="51"/>
      <c r="AC27" s="52"/>
      <c r="AD27" s="52"/>
      <c r="AE27" s="53"/>
      <c r="AF27" s="45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21.75" customHeight="1">
      <c r="A28" s="41"/>
      <c r="B28" s="41"/>
      <c r="C28" s="47" t="s">
        <v>72</v>
      </c>
      <c r="D28" s="48" t="s">
        <v>3</v>
      </c>
      <c r="E28" s="163" t="s">
        <v>76</v>
      </c>
      <c r="F28" s="164"/>
      <c r="G28" s="164"/>
      <c r="H28" s="164"/>
      <c r="I28" s="165"/>
      <c r="J28" s="166" t="s">
        <v>385</v>
      </c>
      <c r="K28" s="167"/>
      <c r="L28" s="168"/>
      <c r="M28" s="49" t="s">
        <v>116</v>
      </c>
      <c r="N28" s="10"/>
      <c r="O28" s="50"/>
      <c r="P28" s="50"/>
      <c r="Q28" s="50"/>
      <c r="R28" s="50"/>
      <c r="S28" s="10"/>
      <c r="T28" s="10"/>
      <c r="U28" s="10"/>
      <c r="V28" s="10"/>
      <c r="W28" s="10"/>
      <c r="X28" s="51"/>
      <c r="Y28" s="51"/>
      <c r="Z28" s="51"/>
      <c r="AA28" s="51"/>
      <c r="AB28" s="51"/>
      <c r="AC28" s="52"/>
      <c r="AD28" s="52"/>
      <c r="AE28" s="53"/>
      <c r="AF28" s="45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21.75" customHeight="1">
      <c r="A29" s="41"/>
      <c r="B29" s="41"/>
      <c r="C29" s="47" t="s">
        <v>22</v>
      </c>
      <c r="D29" s="48" t="s">
        <v>3</v>
      </c>
      <c r="E29" s="169" t="s">
        <v>46</v>
      </c>
      <c r="F29" s="170"/>
      <c r="G29" s="170"/>
      <c r="H29" s="170"/>
      <c r="I29" s="170"/>
      <c r="J29" s="166" t="s">
        <v>386</v>
      </c>
      <c r="K29" s="171"/>
      <c r="L29" s="172"/>
      <c r="M29" s="49" t="s">
        <v>69</v>
      </c>
      <c r="N29" s="10"/>
      <c r="O29" s="50"/>
      <c r="P29" s="50"/>
      <c r="Q29" s="50"/>
      <c r="R29" s="50"/>
      <c r="S29" s="10"/>
      <c r="T29" s="10"/>
      <c r="U29" s="10"/>
      <c r="V29" s="10"/>
      <c r="W29" s="10"/>
      <c r="X29" s="51"/>
      <c r="Y29" s="51"/>
      <c r="Z29" s="51"/>
      <c r="AA29" s="51"/>
      <c r="AB29" s="51"/>
      <c r="AC29" s="52"/>
      <c r="AD29" s="52"/>
      <c r="AE29" s="53"/>
      <c r="AF29" s="45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21.75" customHeight="1">
      <c r="A30" s="41"/>
      <c r="B30" s="41"/>
      <c r="C30" s="47"/>
      <c r="D30" s="48" t="s">
        <v>3</v>
      </c>
      <c r="E30" s="169"/>
      <c r="F30" s="170"/>
      <c r="G30" s="170"/>
      <c r="H30" s="170"/>
      <c r="I30" s="170"/>
      <c r="J30" s="166"/>
      <c r="K30" s="171"/>
      <c r="L30" s="172"/>
      <c r="M30" s="49"/>
      <c r="N30" s="10"/>
      <c r="O30" s="50"/>
      <c r="P30" s="50"/>
      <c r="Q30" s="50"/>
      <c r="R30" s="50"/>
      <c r="S30" s="10"/>
      <c r="T30" s="10"/>
      <c r="U30" s="10"/>
      <c r="V30" s="10"/>
      <c r="W30" s="10"/>
      <c r="X30" s="51"/>
      <c r="Y30" s="51"/>
      <c r="Z30" s="51"/>
      <c r="AA30" s="51"/>
      <c r="AB30" s="51"/>
      <c r="AC30" s="52"/>
      <c r="AD30" s="52"/>
      <c r="AE30" s="53"/>
      <c r="AF30" s="45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21.75" customHeight="1">
      <c r="A31" s="41"/>
      <c r="B31" s="41"/>
      <c r="C31" s="47"/>
      <c r="D31" s="48" t="s">
        <v>3</v>
      </c>
      <c r="E31" s="169"/>
      <c r="F31" s="170"/>
      <c r="G31" s="170"/>
      <c r="H31" s="170"/>
      <c r="I31" s="170"/>
      <c r="J31" s="166"/>
      <c r="K31" s="171"/>
      <c r="L31" s="172"/>
      <c r="M31" s="49"/>
      <c r="N31" s="10"/>
      <c r="O31" s="50"/>
      <c r="P31" s="50"/>
      <c r="Q31" s="50"/>
      <c r="R31" s="50"/>
      <c r="S31" s="10"/>
      <c r="T31" s="10"/>
      <c r="U31" s="10"/>
      <c r="V31" s="10"/>
      <c r="W31" s="10"/>
      <c r="X31" s="51"/>
      <c r="Y31" s="51"/>
      <c r="Z31" s="51"/>
      <c r="AA31" s="51"/>
      <c r="AB31" s="51"/>
      <c r="AC31" s="52"/>
      <c r="AD31" s="52"/>
      <c r="AE31" s="53"/>
      <c r="AF31" s="45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3.5" customHeight="1">
      <c r="A32" s="41"/>
      <c r="B32" s="41"/>
      <c r="C32" s="128"/>
      <c r="D32" s="10"/>
      <c r="E32" s="129"/>
      <c r="F32" s="130"/>
      <c r="G32" s="130"/>
      <c r="H32" s="130"/>
      <c r="I32" s="130"/>
      <c r="J32" s="50"/>
      <c r="K32" s="2"/>
      <c r="L32" s="2"/>
      <c r="M32" s="131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2"/>
      <c r="AD32" s="42"/>
      <c r="AE32" s="44"/>
      <c r="AF32" s="45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25.5">
      <c r="A33" s="52"/>
      <c r="B33" s="52"/>
      <c r="C33" s="46" t="s">
        <v>5</v>
      </c>
      <c r="D33" s="54"/>
      <c r="E33" s="52"/>
      <c r="F33" s="52"/>
      <c r="G33" s="52"/>
      <c r="H33" s="52"/>
      <c r="I33" s="52"/>
      <c r="J33" s="52"/>
      <c r="K33" s="51" t="s">
        <v>1</v>
      </c>
      <c r="L33" s="51"/>
      <c r="M33" s="51"/>
      <c r="N33" s="51"/>
      <c r="O33" s="51"/>
      <c r="P33" s="51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1" t="s">
        <v>0</v>
      </c>
      <c r="AD33" s="55"/>
      <c r="AE33" s="56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27.75">
      <c r="A34" s="11"/>
      <c r="B34" s="57"/>
      <c r="C34" s="175" t="s">
        <v>64</v>
      </c>
      <c r="D34" s="176"/>
      <c r="E34" s="177"/>
      <c r="F34" s="179" t="s">
        <v>46</v>
      </c>
      <c r="G34" s="180"/>
      <c r="H34" s="180"/>
      <c r="I34" s="180"/>
      <c r="J34" s="181"/>
      <c r="K34" s="58">
        <v>258</v>
      </c>
      <c r="L34" s="51"/>
      <c r="M34" s="59"/>
      <c r="N34" s="59"/>
      <c r="O34" s="59"/>
      <c r="P34" s="59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1"/>
      <c r="AD34" s="62"/>
      <c r="AE34" s="52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15" customHeight="1">
      <c r="A35" s="63"/>
      <c r="B35" s="63"/>
      <c r="C35" s="64"/>
      <c r="D35" s="64"/>
      <c r="E35" s="65"/>
      <c r="F35" s="65"/>
      <c r="G35" s="64"/>
      <c r="H35" s="64"/>
      <c r="I35" s="64"/>
      <c r="J35" s="64"/>
      <c r="K35" s="66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4"/>
      <c r="X35" s="64"/>
      <c r="Y35" s="64"/>
      <c r="Z35" s="64"/>
      <c r="AA35" s="64"/>
      <c r="AB35" s="64"/>
      <c r="AC35" s="66"/>
      <c r="AD35" s="68"/>
      <c r="AE35" s="52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25.5">
      <c r="A36" s="52"/>
      <c r="B36" s="52"/>
      <c r="C36" s="46" t="s">
        <v>6</v>
      </c>
      <c r="D36" s="54"/>
      <c r="E36" s="52"/>
      <c r="F36" s="52"/>
      <c r="G36" s="52"/>
      <c r="H36" s="52"/>
      <c r="I36" s="52"/>
      <c r="J36" s="52"/>
      <c r="K36" s="51" t="s">
        <v>1</v>
      </c>
      <c r="L36" s="51"/>
      <c r="M36" s="69" t="s">
        <v>2</v>
      </c>
      <c r="N36" s="51"/>
      <c r="O36" s="51"/>
      <c r="P36" s="51"/>
      <c r="Q36" s="51"/>
      <c r="R36" s="51"/>
      <c r="S36" s="51"/>
      <c r="T36" s="51"/>
      <c r="U36" s="51"/>
      <c r="V36" s="51"/>
      <c r="W36" s="52"/>
      <c r="X36" s="52"/>
      <c r="Y36" s="52"/>
      <c r="Z36" s="52"/>
      <c r="AA36" s="52"/>
      <c r="AB36" s="52"/>
      <c r="AC36" s="51"/>
      <c r="AD36" s="55"/>
      <c r="AE36" s="52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27" customHeight="1">
      <c r="A37" s="11"/>
      <c r="B37" s="57"/>
      <c r="C37" s="175" t="s">
        <v>263</v>
      </c>
      <c r="D37" s="176"/>
      <c r="E37" s="177"/>
      <c r="F37" s="179" t="s">
        <v>18</v>
      </c>
      <c r="G37" s="180"/>
      <c r="H37" s="180"/>
      <c r="I37" s="180"/>
      <c r="J37" s="181"/>
      <c r="K37" s="58">
        <v>692</v>
      </c>
      <c r="L37" s="70" t="s">
        <v>0</v>
      </c>
      <c r="M37" s="71">
        <f>K37/3</f>
        <v>230.66666666666666</v>
      </c>
      <c r="N37" s="59"/>
      <c r="O37" s="59"/>
      <c r="P37" s="59"/>
      <c r="Q37" s="72"/>
      <c r="R37" s="73"/>
      <c r="S37" s="74"/>
      <c r="T37" s="74"/>
      <c r="U37" s="74"/>
      <c r="V37" s="74"/>
      <c r="W37" s="75"/>
      <c r="X37" s="75"/>
      <c r="Y37" s="75"/>
      <c r="Z37" s="75"/>
      <c r="AA37" s="75"/>
      <c r="AB37" s="75"/>
      <c r="AC37" s="61"/>
      <c r="AD37" s="62"/>
      <c r="AE37" s="52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13.5" customHeight="1">
      <c r="A38" s="63"/>
      <c r="B38" s="63"/>
      <c r="C38" s="65"/>
      <c r="D38" s="65"/>
      <c r="E38" s="65"/>
      <c r="F38" s="65"/>
      <c r="G38" s="64"/>
      <c r="H38" s="64"/>
      <c r="I38" s="64"/>
      <c r="J38" s="64"/>
      <c r="K38" s="66"/>
      <c r="L38" s="67"/>
      <c r="M38" s="76"/>
      <c r="N38" s="67"/>
      <c r="O38" s="67"/>
      <c r="P38" s="67"/>
      <c r="Q38" s="67"/>
      <c r="R38" s="67"/>
      <c r="S38" s="67"/>
      <c r="T38" s="67"/>
      <c r="U38" s="67"/>
      <c r="V38" s="67"/>
      <c r="W38" s="64"/>
      <c r="X38" s="64"/>
      <c r="Y38" s="64"/>
      <c r="Z38" s="64"/>
      <c r="AA38" s="64"/>
      <c r="AB38" s="64"/>
      <c r="AC38" s="68"/>
      <c r="AD38" s="68"/>
      <c r="AE38" s="52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25.5">
      <c r="A39" s="52"/>
      <c r="B39" s="52"/>
      <c r="C39" s="46" t="s">
        <v>7</v>
      </c>
      <c r="D39" s="54"/>
      <c r="E39" s="52"/>
      <c r="F39" s="52"/>
      <c r="G39" s="77"/>
      <c r="H39" s="77"/>
      <c r="I39" s="77"/>
      <c r="J39" s="77"/>
      <c r="K39" s="51" t="s">
        <v>1</v>
      </c>
      <c r="L39" s="51"/>
      <c r="M39" s="78" t="s">
        <v>2</v>
      </c>
      <c r="N39" s="51"/>
      <c r="O39" s="51"/>
      <c r="P39" s="51"/>
      <c r="Q39" s="51"/>
      <c r="R39" s="51"/>
      <c r="S39" s="51"/>
      <c r="T39" s="51"/>
      <c r="U39" s="51"/>
      <c r="V39" s="51"/>
      <c r="W39" s="77"/>
      <c r="X39" s="77"/>
      <c r="Y39" s="77"/>
      <c r="Z39" s="77"/>
      <c r="AA39" s="77"/>
      <c r="AB39" s="77"/>
      <c r="AC39" s="51"/>
      <c r="AD39" s="182"/>
      <c r="AE39" s="183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27" customHeight="1">
      <c r="A40" s="11"/>
      <c r="B40" s="57"/>
      <c r="C40" s="186" t="s">
        <v>46</v>
      </c>
      <c r="D40" s="187"/>
      <c r="E40" s="188"/>
      <c r="F40" s="189"/>
      <c r="G40" s="189"/>
      <c r="H40" s="189"/>
      <c r="I40" s="189"/>
      <c r="J40" s="190"/>
      <c r="K40" s="58">
        <v>645</v>
      </c>
      <c r="L40" s="70"/>
      <c r="M40" s="71">
        <f>K40/3</f>
        <v>215</v>
      </c>
      <c r="N40" s="59"/>
      <c r="O40" s="59"/>
      <c r="P40" s="59"/>
      <c r="Q40" s="72"/>
      <c r="R40" s="73"/>
      <c r="S40" s="79"/>
      <c r="T40" s="79"/>
      <c r="U40" s="79"/>
      <c r="V40" s="79"/>
      <c r="W40" s="60"/>
      <c r="X40" s="60"/>
      <c r="Y40" s="60"/>
      <c r="Z40" s="60"/>
      <c r="AA40" s="60"/>
      <c r="AB40" s="60"/>
      <c r="AC40" s="80"/>
      <c r="AD40" s="184"/>
      <c r="AE40" s="185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4.25" customHeight="1">
      <c r="A41" s="63"/>
      <c r="B41" s="63"/>
      <c r="C41" s="65"/>
      <c r="D41" s="65"/>
      <c r="E41" s="65"/>
      <c r="F41" s="65"/>
      <c r="G41" s="65"/>
      <c r="H41" s="65"/>
      <c r="I41" s="65"/>
      <c r="J41" s="65"/>
      <c r="K41" s="68"/>
      <c r="L41" s="81"/>
      <c r="M41" s="82"/>
      <c r="N41" s="81"/>
      <c r="O41" s="81"/>
      <c r="P41" s="81"/>
      <c r="Q41" s="83"/>
      <c r="R41" s="83"/>
      <c r="S41" s="83"/>
      <c r="T41" s="83"/>
      <c r="U41" s="83"/>
      <c r="V41" s="83"/>
      <c r="W41" s="65"/>
      <c r="X41" s="65"/>
      <c r="Y41" s="65"/>
      <c r="Z41" s="65"/>
      <c r="AA41" s="65"/>
      <c r="AB41" s="65"/>
      <c r="AC41" s="68"/>
      <c r="AD41" s="68"/>
      <c r="AE41" s="8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25.5">
      <c r="A42" s="52"/>
      <c r="B42" s="52"/>
      <c r="C42" s="46" t="s">
        <v>8</v>
      </c>
      <c r="D42" s="54"/>
      <c r="E42" s="52"/>
      <c r="F42" s="52"/>
      <c r="G42" s="77"/>
      <c r="H42" s="77"/>
      <c r="I42" s="77"/>
      <c r="J42" s="77"/>
      <c r="K42" s="51" t="s">
        <v>1</v>
      </c>
      <c r="L42" s="51"/>
      <c r="M42" s="78" t="s">
        <v>2</v>
      </c>
      <c r="N42" s="51"/>
      <c r="O42" s="51"/>
      <c r="P42" s="51"/>
      <c r="Q42" s="85"/>
      <c r="R42" s="85"/>
      <c r="S42" s="85"/>
      <c r="T42" s="85"/>
      <c r="U42" s="85"/>
      <c r="V42" s="85"/>
      <c r="W42" s="77"/>
      <c r="X42" s="77"/>
      <c r="Y42" s="77"/>
      <c r="Z42" s="77"/>
      <c r="AA42" s="77"/>
      <c r="AB42" s="77"/>
      <c r="AC42" s="51"/>
      <c r="AD42" s="182"/>
      <c r="AE42" s="18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27" customHeight="1">
      <c r="A43" s="11"/>
      <c r="B43" s="57"/>
      <c r="C43" s="186" t="s">
        <v>46</v>
      </c>
      <c r="D43" s="187"/>
      <c r="E43" s="188"/>
      <c r="F43" s="189"/>
      <c r="G43" s="189"/>
      <c r="H43" s="189"/>
      <c r="I43" s="189"/>
      <c r="J43" s="190"/>
      <c r="K43" s="58">
        <v>1802</v>
      </c>
      <c r="L43" s="70" t="s">
        <v>0</v>
      </c>
      <c r="M43" s="71">
        <f>K43/9</f>
        <v>200.22222222222223</v>
      </c>
      <c r="N43" s="59"/>
      <c r="O43" s="59"/>
      <c r="P43" s="59"/>
      <c r="Q43" s="86"/>
      <c r="R43" s="86"/>
      <c r="S43" s="86"/>
      <c r="T43" s="86"/>
      <c r="U43" s="86"/>
      <c r="V43" s="86"/>
      <c r="W43" s="60"/>
      <c r="X43" s="60"/>
      <c r="Y43" s="60"/>
      <c r="Z43" s="60"/>
      <c r="AA43" s="60"/>
      <c r="AB43" s="60"/>
      <c r="AC43" s="80"/>
      <c r="AD43" s="184"/>
      <c r="AE43" s="185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15" customHeight="1">
      <c r="A44" s="63"/>
      <c r="B44" s="63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8"/>
      <c r="AD44" s="68"/>
      <c r="AE44" s="8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8">
      <c r="A45" s="87"/>
      <c r="B45" s="87"/>
      <c r="C45" s="88"/>
      <c r="D45" s="88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90"/>
      <c r="AD45" s="91"/>
      <c r="AE45" s="45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2.75">
      <c r="A46" s="92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5">
      <c r="A47" s="92"/>
      <c r="B47" s="92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96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5">
      <c r="A48" s="92"/>
      <c r="B48" s="92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5"/>
      <c r="AD48" s="96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5">
      <c r="A49" s="95"/>
      <c r="B49" s="95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5"/>
      <c r="AD49" s="96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15">
      <c r="A50" s="95"/>
      <c r="B50" s="95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5"/>
      <c r="AD50" s="96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5">
      <c r="A51" s="95"/>
      <c r="B51" s="95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5"/>
      <c r="AD51" s="96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2.7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</sheetData>
  <mergeCells count="38">
    <mergeCell ref="AD39:AE39"/>
    <mergeCell ref="C1:O1"/>
    <mergeCell ref="F34:J34"/>
    <mergeCell ref="J18:L18"/>
    <mergeCell ref="E18:I18"/>
    <mergeCell ref="E22:I22"/>
    <mergeCell ref="J22:L22"/>
    <mergeCell ref="A2:O2"/>
    <mergeCell ref="J21:L21"/>
    <mergeCell ref="E27:I27"/>
    <mergeCell ref="AD42:AE42"/>
    <mergeCell ref="AD43:AE43"/>
    <mergeCell ref="C40:J40"/>
    <mergeCell ref="C43:J43"/>
    <mergeCell ref="AD40:AE40"/>
    <mergeCell ref="AG3:AQ3"/>
    <mergeCell ref="C37:E37"/>
    <mergeCell ref="T18:U18"/>
    <mergeCell ref="F37:J37"/>
    <mergeCell ref="E23:I23"/>
    <mergeCell ref="J23:L23"/>
    <mergeCell ref="E21:I21"/>
    <mergeCell ref="E19:I19"/>
    <mergeCell ref="C34:E34"/>
    <mergeCell ref="J19:L19"/>
    <mergeCell ref="E31:I31"/>
    <mergeCell ref="J31:L31"/>
    <mergeCell ref="E28:I28"/>
    <mergeCell ref="J28:L28"/>
    <mergeCell ref="E29:I29"/>
    <mergeCell ref="J29:L29"/>
    <mergeCell ref="E20:I20"/>
    <mergeCell ref="J20:L20"/>
    <mergeCell ref="E30:I30"/>
    <mergeCell ref="J30:L30"/>
    <mergeCell ref="E26:I26"/>
    <mergeCell ref="J26:L26"/>
    <mergeCell ref="J27:L27"/>
  </mergeCells>
  <printOptions/>
  <pageMargins left="0.5" right="0.17" top="0.44" bottom="0.42" header="0.4" footer="0.42"/>
  <pageSetup fitToHeight="1" fitToWidth="1"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AQ64"/>
  <sheetViews>
    <sheetView zoomScale="75" zoomScaleNormal="75" workbookViewId="0" topLeftCell="A1">
      <selection activeCell="C18" sqref="C18"/>
    </sheetView>
  </sheetViews>
  <sheetFormatPr defaultColWidth="11.421875" defaultRowHeight="12.75"/>
  <cols>
    <col min="1" max="1" width="6.28125" style="0" customWidth="1"/>
    <col min="2" max="2" width="1.8515625" style="0" customWidth="1"/>
    <col min="3" max="3" width="27.710937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8" width="5.421875" style="0" customWidth="1"/>
    <col min="9" max="9" width="6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1.8515625" style="0" customWidth="1"/>
    <col min="17" max="19" width="5.7109375" style="0" customWidth="1"/>
    <col min="20" max="20" width="5.421875" style="0" customWidth="1"/>
    <col min="21" max="21" width="2.28125" style="0" customWidth="1"/>
    <col min="22" max="22" width="2.57421875" style="0" customWidth="1"/>
    <col min="23" max="23" width="4.28125" style="0" customWidth="1"/>
    <col min="24" max="28" width="1.8515625" style="0" customWidth="1"/>
    <col min="29" max="29" width="12.140625" style="0" customWidth="1"/>
    <col min="30" max="30" width="4.00390625" style="0" customWidth="1"/>
    <col min="31" max="31" width="13.28125" style="0" customWidth="1"/>
    <col min="32" max="32" width="7.7109375" style="0" customWidth="1"/>
    <col min="33" max="16384" width="9.140625" style="0" customWidth="1"/>
  </cols>
  <sheetData>
    <row r="1" spans="1:43" ht="39.75" customHeight="1">
      <c r="A1" s="1" t="s">
        <v>0</v>
      </c>
      <c r="B1" s="1"/>
      <c r="C1" s="191" t="s">
        <v>43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8" customHeight="1">
      <c r="A2" s="192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 t="s">
        <v>0</v>
      </c>
      <c r="AD2" s="7" t="s">
        <v>0</v>
      </c>
      <c r="AE2" s="6" t="s">
        <v>0</v>
      </c>
      <c r="AF2" s="8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32.25" customHeight="1">
      <c r="A3" s="9">
        <v>1</v>
      </c>
      <c r="B3" s="9"/>
      <c r="C3" s="28" t="s">
        <v>78</v>
      </c>
      <c r="D3" s="40"/>
      <c r="E3" s="14">
        <v>22</v>
      </c>
      <c r="F3" s="14"/>
      <c r="G3" s="14">
        <v>17</v>
      </c>
      <c r="H3" s="14">
        <v>1</v>
      </c>
      <c r="I3" s="14">
        <v>4</v>
      </c>
      <c r="J3" s="14"/>
      <c r="K3" s="13">
        <v>29462</v>
      </c>
      <c r="L3" s="13"/>
      <c r="M3" s="24">
        <f>K3/198</f>
        <v>148.7979797979798</v>
      </c>
      <c r="N3" s="13"/>
      <c r="O3" s="30">
        <v>70.5</v>
      </c>
      <c r="P3" s="18"/>
      <c r="Q3" s="15"/>
      <c r="R3" s="15"/>
      <c r="S3" s="16"/>
      <c r="T3" s="97"/>
      <c r="U3" s="12"/>
      <c r="V3" s="12"/>
      <c r="W3" s="12"/>
      <c r="X3" s="18"/>
      <c r="Y3" s="18"/>
      <c r="Z3" s="18"/>
      <c r="AA3" s="18"/>
      <c r="AB3" s="18"/>
      <c r="AC3" s="19"/>
      <c r="AD3" s="20"/>
      <c r="AE3" s="21"/>
      <c r="AF3" s="22"/>
      <c r="AG3" s="173" t="s">
        <v>0</v>
      </c>
      <c r="AH3" s="174"/>
      <c r="AI3" s="174"/>
      <c r="AJ3" s="174"/>
      <c r="AK3" s="174"/>
      <c r="AL3" s="174"/>
      <c r="AM3" s="174"/>
      <c r="AN3" s="174"/>
      <c r="AO3" s="174"/>
      <c r="AP3" s="174"/>
      <c r="AQ3" s="174"/>
    </row>
    <row r="4" spans="1:43" ht="27.75">
      <c r="A4" s="27">
        <v>2</v>
      </c>
      <c r="B4" s="33"/>
      <c r="C4" s="34" t="s">
        <v>65</v>
      </c>
      <c r="D4" s="33"/>
      <c r="E4" s="152">
        <v>22</v>
      </c>
      <c r="F4" s="152"/>
      <c r="G4" s="152">
        <v>17</v>
      </c>
      <c r="H4" s="152">
        <v>1</v>
      </c>
      <c r="I4" s="152">
        <v>4</v>
      </c>
      <c r="J4" s="152"/>
      <c r="K4" s="36">
        <v>29778</v>
      </c>
      <c r="L4" s="36"/>
      <c r="M4" s="37">
        <f>K4/198</f>
        <v>150.3939393939394</v>
      </c>
      <c r="N4" s="36"/>
      <c r="O4" s="38">
        <v>67</v>
      </c>
      <c r="P4" s="13"/>
      <c r="Q4" s="14"/>
      <c r="R4" s="14"/>
      <c r="S4" s="16"/>
      <c r="T4" s="17"/>
      <c r="U4" s="24"/>
      <c r="V4" s="24"/>
      <c r="W4" s="24"/>
      <c r="X4" s="14"/>
      <c r="Y4" s="13"/>
      <c r="Z4" s="13"/>
      <c r="AA4" s="13"/>
      <c r="AB4" s="13"/>
      <c r="AC4" s="14"/>
      <c r="AD4" s="25"/>
      <c r="AE4" s="26"/>
      <c r="AF4" s="26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27.75">
      <c r="A5" s="23">
        <v>3</v>
      </c>
      <c r="B5" s="23"/>
      <c r="C5" s="28" t="s">
        <v>16</v>
      </c>
      <c r="D5" s="40"/>
      <c r="E5" s="14">
        <v>22</v>
      </c>
      <c r="F5" s="14">
        <v>1</v>
      </c>
      <c r="G5" s="14">
        <v>15</v>
      </c>
      <c r="H5" s="14">
        <v>1</v>
      </c>
      <c r="I5" s="14">
        <v>6</v>
      </c>
      <c r="J5" s="14"/>
      <c r="K5" s="13">
        <v>30720</v>
      </c>
      <c r="L5" s="13"/>
      <c r="M5" s="24">
        <f>K5/198</f>
        <v>155.15151515151516</v>
      </c>
      <c r="N5" s="13"/>
      <c r="O5" s="30">
        <v>62</v>
      </c>
      <c r="P5" s="13"/>
      <c r="Q5" s="14"/>
      <c r="R5" s="14"/>
      <c r="S5" s="16"/>
      <c r="T5" s="17"/>
      <c r="U5" s="24"/>
      <c r="V5" s="24"/>
      <c r="W5" s="24"/>
      <c r="X5" s="14"/>
      <c r="Y5" s="13"/>
      <c r="Z5" s="13"/>
      <c r="AA5" s="13"/>
      <c r="AB5" s="13"/>
      <c r="AC5" s="14"/>
      <c r="AD5" s="25"/>
      <c r="AE5" s="26"/>
      <c r="AF5" s="26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27.75">
      <c r="A6" s="23">
        <v>4</v>
      </c>
      <c r="B6" s="23"/>
      <c r="C6" s="28" t="s">
        <v>66</v>
      </c>
      <c r="D6" s="40"/>
      <c r="E6" s="14">
        <v>22</v>
      </c>
      <c r="F6" s="14"/>
      <c r="G6" s="14">
        <v>13</v>
      </c>
      <c r="H6" s="14">
        <v>2</v>
      </c>
      <c r="I6" s="14">
        <v>7</v>
      </c>
      <c r="J6" s="14"/>
      <c r="K6" s="13">
        <v>26862</v>
      </c>
      <c r="L6" s="13"/>
      <c r="M6" s="24">
        <f>K6/189</f>
        <v>142.12698412698413</v>
      </c>
      <c r="N6" s="11"/>
      <c r="O6" s="30">
        <v>55</v>
      </c>
      <c r="P6" s="13"/>
      <c r="Q6" s="29" t="s">
        <v>0</v>
      </c>
      <c r="R6" s="29"/>
      <c r="S6" s="16"/>
      <c r="T6" s="17"/>
      <c r="U6" s="24"/>
      <c r="V6" s="24"/>
      <c r="W6" s="24"/>
      <c r="X6" s="29"/>
      <c r="Y6" s="13"/>
      <c r="Z6" s="13"/>
      <c r="AA6" s="13"/>
      <c r="AB6" s="13"/>
      <c r="AC6" s="29"/>
      <c r="AD6" s="31"/>
      <c r="AE6" s="32"/>
      <c r="AF6" s="32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27.75">
      <c r="A7" s="23">
        <v>5</v>
      </c>
      <c r="B7" s="23"/>
      <c r="C7" s="28" t="s">
        <v>80</v>
      </c>
      <c r="D7" s="40"/>
      <c r="E7" s="14">
        <v>22</v>
      </c>
      <c r="F7" s="14"/>
      <c r="G7" s="14">
        <v>11</v>
      </c>
      <c r="H7" s="14">
        <v>1</v>
      </c>
      <c r="I7" s="14">
        <v>10</v>
      </c>
      <c r="J7" s="14"/>
      <c r="K7" s="13">
        <v>24660</v>
      </c>
      <c r="L7" s="13"/>
      <c r="M7" s="24">
        <f>K7/162</f>
        <v>152.22222222222223</v>
      </c>
      <c r="N7" s="13"/>
      <c r="O7" s="30">
        <v>45.5</v>
      </c>
      <c r="P7" s="13"/>
      <c r="Q7" s="14"/>
      <c r="R7" s="14"/>
      <c r="S7" s="16"/>
      <c r="T7" s="17"/>
      <c r="U7" s="24"/>
      <c r="V7" s="24"/>
      <c r="W7" s="24"/>
      <c r="X7" s="14"/>
      <c r="Y7" s="13"/>
      <c r="Z7" s="13"/>
      <c r="AA7" s="13"/>
      <c r="AB7" s="13"/>
      <c r="AC7" s="14"/>
      <c r="AD7" s="25"/>
      <c r="AE7" s="21"/>
      <c r="AF7" s="26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27.75">
      <c r="A8" s="23">
        <v>6</v>
      </c>
      <c r="B8" s="23"/>
      <c r="C8" s="28" t="s">
        <v>81</v>
      </c>
      <c r="D8" s="40"/>
      <c r="E8" s="14">
        <v>22</v>
      </c>
      <c r="F8" s="14"/>
      <c r="G8" s="14">
        <v>10</v>
      </c>
      <c r="H8" s="14">
        <v>1</v>
      </c>
      <c r="I8" s="14">
        <v>11</v>
      </c>
      <c r="J8" s="14"/>
      <c r="K8" s="13">
        <v>27130</v>
      </c>
      <c r="L8" s="13"/>
      <c r="M8" s="24">
        <f>K8/189</f>
        <v>143.54497354497354</v>
      </c>
      <c r="N8" s="13"/>
      <c r="O8" s="30">
        <v>42.5</v>
      </c>
      <c r="P8" s="13"/>
      <c r="Q8" s="29"/>
      <c r="R8" s="29"/>
      <c r="S8" s="16"/>
      <c r="T8" s="17"/>
      <c r="U8" s="24"/>
      <c r="V8" s="24"/>
      <c r="W8" s="24"/>
      <c r="X8" s="29"/>
      <c r="Y8" s="13"/>
      <c r="Z8" s="13"/>
      <c r="AA8" s="13"/>
      <c r="AB8" s="13"/>
      <c r="AC8" s="29"/>
      <c r="AD8" s="31"/>
      <c r="AE8" s="21"/>
      <c r="AF8" s="32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27.75">
      <c r="A9" s="23">
        <v>7</v>
      </c>
      <c r="B9" s="23"/>
      <c r="C9" s="28" t="s">
        <v>83</v>
      </c>
      <c r="D9" s="40"/>
      <c r="E9" s="14">
        <v>22</v>
      </c>
      <c r="F9" s="14"/>
      <c r="G9" s="14">
        <v>9</v>
      </c>
      <c r="H9" s="14">
        <v>2</v>
      </c>
      <c r="I9" s="14">
        <v>11</v>
      </c>
      <c r="J9" s="14"/>
      <c r="K9" s="13">
        <v>28161</v>
      </c>
      <c r="L9" s="13"/>
      <c r="M9" s="24">
        <f>K9/198</f>
        <v>142.22727272727272</v>
      </c>
      <c r="N9" s="13"/>
      <c r="O9" s="30">
        <v>41</v>
      </c>
      <c r="P9" s="13"/>
      <c r="Q9" s="14" t="s">
        <v>0</v>
      </c>
      <c r="R9" s="14" t="s">
        <v>0</v>
      </c>
      <c r="S9" s="16"/>
      <c r="T9" s="17"/>
      <c r="U9" s="24"/>
      <c r="V9" s="24"/>
      <c r="W9" s="24"/>
      <c r="X9" s="14"/>
      <c r="Y9" s="13"/>
      <c r="Z9" s="13"/>
      <c r="AA9" s="13"/>
      <c r="AB9" s="13"/>
      <c r="AC9" s="14"/>
      <c r="AD9" s="25"/>
      <c r="AE9" s="21"/>
      <c r="AF9" s="26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27.75">
      <c r="A10" s="23">
        <v>8</v>
      </c>
      <c r="B10" s="23"/>
      <c r="C10" s="28" t="s">
        <v>23</v>
      </c>
      <c r="D10" s="40"/>
      <c r="E10" s="14">
        <v>22</v>
      </c>
      <c r="F10" s="14"/>
      <c r="G10" s="14">
        <v>9</v>
      </c>
      <c r="H10" s="14">
        <v>1</v>
      </c>
      <c r="I10" s="14">
        <v>12</v>
      </c>
      <c r="J10" s="14"/>
      <c r="K10" s="13">
        <v>26747</v>
      </c>
      <c r="L10" s="13"/>
      <c r="M10" s="24">
        <f>K10/194</f>
        <v>137.87113402061857</v>
      </c>
      <c r="N10" s="13"/>
      <c r="O10" s="30">
        <v>37.5</v>
      </c>
      <c r="P10" s="13"/>
      <c r="Q10" s="14"/>
      <c r="R10" s="14"/>
      <c r="S10" s="16"/>
      <c r="T10" s="17"/>
      <c r="U10" s="24"/>
      <c r="V10" s="24"/>
      <c r="W10" s="24"/>
      <c r="X10" s="14"/>
      <c r="Y10" s="13"/>
      <c r="Z10" s="13"/>
      <c r="AA10" s="13"/>
      <c r="AB10" s="13"/>
      <c r="AC10" s="14"/>
      <c r="AD10" s="25"/>
      <c r="AE10" s="21"/>
      <c r="AF10" s="26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27.75">
      <c r="A11" s="23">
        <v>9</v>
      </c>
      <c r="B11" s="23"/>
      <c r="C11" s="28" t="s">
        <v>24</v>
      </c>
      <c r="D11" s="40"/>
      <c r="E11" s="14">
        <v>22</v>
      </c>
      <c r="F11" s="14"/>
      <c r="G11" s="14">
        <v>8</v>
      </c>
      <c r="H11" s="14">
        <v>0</v>
      </c>
      <c r="I11" s="14">
        <v>14</v>
      </c>
      <c r="J11" s="14"/>
      <c r="K11" s="13">
        <v>26039</v>
      </c>
      <c r="L11" s="13"/>
      <c r="M11" s="24">
        <f>K11/189</f>
        <v>137.7724867724868</v>
      </c>
      <c r="N11" s="13"/>
      <c r="O11" s="30">
        <v>35</v>
      </c>
      <c r="P11" s="13"/>
      <c r="Q11" s="14"/>
      <c r="R11" s="14"/>
      <c r="S11" s="16"/>
      <c r="T11" s="17"/>
      <c r="U11" s="24"/>
      <c r="V11" s="24"/>
      <c r="W11" s="24"/>
      <c r="X11" s="14"/>
      <c r="Y11" s="13"/>
      <c r="Z11" s="13"/>
      <c r="AA11" s="13"/>
      <c r="AB11" s="13"/>
      <c r="AC11" s="14"/>
      <c r="AD11" s="25"/>
      <c r="AE11" s="21"/>
      <c r="AF11" s="26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27.75">
      <c r="A12" s="33">
        <v>10</v>
      </c>
      <c r="B12" s="33"/>
      <c r="C12" s="146" t="s">
        <v>79</v>
      </c>
      <c r="D12" s="98"/>
      <c r="E12" s="35">
        <v>22</v>
      </c>
      <c r="F12" s="35"/>
      <c r="G12" s="35">
        <v>8</v>
      </c>
      <c r="H12" s="35">
        <v>3</v>
      </c>
      <c r="I12" s="35">
        <v>11</v>
      </c>
      <c r="J12" s="35"/>
      <c r="K12" s="36">
        <v>24871</v>
      </c>
      <c r="L12" s="36"/>
      <c r="M12" s="37">
        <f>K12/189</f>
        <v>131.59259259259258</v>
      </c>
      <c r="N12" s="36"/>
      <c r="O12" s="38">
        <v>33</v>
      </c>
      <c r="P12" s="13"/>
      <c r="Q12" s="14" t="s">
        <v>0</v>
      </c>
      <c r="R12" s="14"/>
      <c r="S12" s="16"/>
      <c r="T12" s="17"/>
      <c r="U12" s="24"/>
      <c r="V12" s="24"/>
      <c r="W12" s="24"/>
      <c r="X12" s="14"/>
      <c r="Y12" s="13"/>
      <c r="Z12" s="13"/>
      <c r="AA12" s="13"/>
      <c r="AB12" s="13"/>
      <c r="AC12" s="14"/>
      <c r="AD12" s="25"/>
      <c r="AE12" s="21"/>
      <c r="AF12" s="26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27.75">
      <c r="A13" s="23">
        <v>11</v>
      </c>
      <c r="B13" s="23"/>
      <c r="C13" s="28" t="s">
        <v>82</v>
      </c>
      <c r="D13" s="40"/>
      <c r="E13" s="14">
        <v>22</v>
      </c>
      <c r="F13" s="14"/>
      <c r="G13" s="14">
        <v>5</v>
      </c>
      <c r="H13" s="14">
        <v>0</v>
      </c>
      <c r="I13" s="14">
        <v>17</v>
      </c>
      <c r="J13" s="14"/>
      <c r="K13" s="13">
        <v>22139</v>
      </c>
      <c r="L13" s="13"/>
      <c r="M13" s="24">
        <f>K13/180</f>
        <v>122.99444444444444</v>
      </c>
      <c r="N13" s="13"/>
      <c r="O13" s="30">
        <v>24</v>
      </c>
      <c r="P13" s="13"/>
      <c r="Q13" s="14"/>
      <c r="R13" s="14"/>
      <c r="S13" s="16"/>
      <c r="T13" s="17"/>
      <c r="U13" s="24"/>
      <c r="V13" s="24"/>
      <c r="W13" s="24"/>
      <c r="X13" s="14"/>
      <c r="Y13" s="13"/>
      <c r="Z13" s="13"/>
      <c r="AA13" s="13"/>
      <c r="AB13" s="13"/>
      <c r="AC13" s="14"/>
      <c r="AD13" s="25"/>
      <c r="AE13" s="21"/>
      <c r="AF13" s="26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27.75">
      <c r="A14" s="23">
        <v>12</v>
      </c>
      <c r="B14" s="23"/>
      <c r="C14" s="28" t="s">
        <v>17</v>
      </c>
      <c r="D14" s="40"/>
      <c r="E14" s="14">
        <v>22</v>
      </c>
      <c r="F14" s="14"/>
      <c r="G14" s="14">
        <v>3</v>
      </c>
      <c r="H14" s="14">
        <v>1</v>
      </c>
      <c r="I14" s="14">
        <v>18</v>
      </c>
      <c r="J14" s="14"/>
      <c r="K14" s="13">
        <v>20157</v>
      </c>
      <c r="L14" s="13"/>
      <c r="M14" s="24">
        <f>K14/162</f>
        <v>124.42592592592592</v>
      </c>
      <c r="N14" s="13"/>
      <c r="O14" s="30">
        <v>19</v>
      </c>
      <c r="P14" s="13"/>
      <c r="Q14" s="14"/>
      <c r="R14" s="14"/>
      <c r="S14" s="16"/>
      <c r="T14" s="17"/>
      <c r="U14" s="24"/>
      <c r="V14" s="24"/>
      <c r="W14" s="24"/>
      <c r="X14" s="14"/>
      <c r="Y14" s="13"/>
      <c r="Z14" s="13"/>
      <c r="AA14" s="13"/>
      <c r="AB14" s="13"/>
      <c r="AC14" s="14"/>
      <c r="AD14" s="25"/>
      <c r="AE14" s="21"/>
      <c r="AF14" s="26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3.5" customHeight="1">
      <c r="A15" s="41"/>
      <c r="B15" s="41"/>
      <c r="C15" s="42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2"/>
      <c r="AD15" s="42"/>
      <c r="AE15" s="44"/>
      <c r="AF15" s="45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3.5" customHeight="1">
      <c r="A16" s="41"/>
      <c r="B16" s="41"/>
      <c r="C16" s="42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2"/>
      <c r="AD16" s="42"/>
      <c r="AE16" s="44"/>
      <c r="AF16" s="45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20.25" customHeight="1">
      <c r="A17" s="41"/>
      <c r="B17" s="41"/>
      <c r="C17" s="46" t="s">
        <v>382</v>
      </c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2"/>
      <c r="AD17" s="42"/>
      <c r="AE17" s="44"/>
      <c r="AF17" s="45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21.75" customHeight="1">
      <c r="A18" s="41"/>
      <c r="B18" s="41"/>
      <c r="C18" s="47" t="s">
        <v>23</v>
      </c>
      <c r="D18" s="48" t="s">
        <v>3</v>
      </c>
      <c r="E18" s="169" t="s">
        <v>65</v>
      </c>
      <c r="F18" s="170"/>
      <c r="G18" s="170"/>
      <c r="H18" s="170"/>
      <c r="I18" s="170"/>
      <c r="J18" s="166" t="s">
        <v>390</v>
      </c>
      <c r="K18" s="171"/>
      <c r="L18" s="172"/>
      <c r="M18" s="49" t="s">
        <v>116</v>
      </c>
      <c r="N18" s="10"/>
      <c r="O18" s="50"/>
      <c r="P18" s="50"/>
      <c r="Q18" s="50"/>
      <c r="R18" s="50"/>
      <c r="S18" s="10"/>
      <c r="T18" s="178"/>
      <c r="U18" s="178"/>
      <c r="V18" s="10"/>
      <c r="W18" s="10"/>
      <c r="X18" s="51"/>
      <c r="Y18" s="51"/>
      <c r="Z18" s="51"/>
      <c r="AA18" s="51"/>
      <c r="AB18" s="51"/>
      <c r="AC18" s="52"/>
      <c r="AD18" s="52"/>
      <c r="AE18" s="53"/>
      <c r="AF18" s="45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21.75" customHeight="1">
      <c r="A19" s="41"/>
      <c r="B19" s="41"/>
      <c r="C19" s="47"/>
      <c r="D19" s="48" t="s">
        <v>3</v>
      </c>
      <c r="E19" s="169"/>
      <c r="F19" s="170"/>
      <c r="G19" s="170"/>
      <c r="H19" s="170"/>
      <c r="I19" s="170"/>
      <c r="J19" s="166"/>
      <c r="K19" s="171"/>
      <c r="L19" s="172"/>
      <c r="M19" s="49"/>
      <c r="N19" s="10"/>
      <c r="O19" s="50"/>
      <c r="P19" s="50"/>
      <c r="Q19" s="50"/>
      <c r="R19" s="50"/>
      <c r="S19" s="10"/>
      <c r="T19" s="178"/>
      <c r="U19" s="178"/>
      <c r="V19" s="10"/>
      <c r="W19" s="10"/>
      <c r="X19" s="51"/>
      <c r="Y19" s="51"/>
      <c r="Z19" s="51"/>
      <c r="AA19" s="51"/>
      <c r="AB19" s="51"/>
      <c r="AC19" s="52"/>
      <c r="AD19" s="52"/>
      <c r="AE19" s="53"/>
      <c r="AF19" s="45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21.75" customHeight="1">
      <c r="A20" s="41"/>
      <c r="B20" s="41"/>
      <c r="C20" s="47"/>
      <c r="D20" s="48" t="s">
        <v>3</v>
      </c>
      <c r="E20" s="169"/>
      <c r="F20" s="170"/>
      <c r="G20" s="170"/>
      <c r="H20" s="170"/>
      <c r="I20" s="170"/>
      <c r="J20" s="166"/>
      <c r="K20" s="171"/>
      <c r="L20" s="172"/>
      <c r="M20" s="49"/>
      <c r="N20" s="10"/>
      <c r="O20" s="50"/>
      <c r="P20" s="50"/>
      <c r="Q20" s="50"/>
      <c r="R20" s="50"/>
      <c r="S20" s="10"/>
      <c r="T20" s="10"/>
      <c r="U20" s="10"/>
      <c r="V20" s="10"/>
      <c r="W20" s="10"/>
      <c r="X20" s="51"/>
      <c r="Y20" s="51"/>
      <c r="Z20" s="51"/>
      <c r="AA20" s="51"/>
      <c r="AB20" s="51"/>
      <c r="AC20" s="52"/>
      <c r="AD20" s="52"/>
      <c r="AE20" s="53"/>
      <c r="AF20" s="45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21.75" customHeight="1">
      <c r="A21" s="41"/>
      <c r="B21" s="41"/>
      <c r="C21" s="47"/>
      <c r="D21" s="48" t="s">
        <v>3</v>
      </c>
      <c r="E21" s="169"/>
      <c r="F21" s="170"/>
      <c r="G21" s="170"/>
      <c r="H21" s="170"/>
      <c r="I21" s="170"/>
      <c r="J21" s="166"/>
      <c r="K21" s="171"/>
      <c r="L21" s="172"/>
      <c r="M21" s="49"/>
      <c r="N21" s="10"/>
      <c r="O21" s="50"/>
      <c r="P21" s="50"/>
      <c r="Q21" s="50"/>
      <c r="R21" s="50"/>
      <c r="S21" s="10"/>
      <c r="T21" s="10"/>
      <c r="U21" s="10"/>
      <c r="V21" s="10"/>
      <c r="W21" s="10"/>
      <c r="X21" s="51"/>
      <c r="Y21" s="51"/>
      <c r="Z21" s="51"/>
      <c r="AA21" s="51"/>
      <c r="AB21" s="51"/>
      <c r="AC21" s="52"/>
      <c r="AD21" s="52"/>
      <c r="AE21" s="53"/>
      <c r="AF21" s="45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21.75" customHeight="1">
      <c r="A22" s="41"/>
      <c r="B22" s="41"/>
      <c r="C22" s="47"/>
      <c r="D22" s="48" t="s">
        <v>3</v>
      </c>
      <c r="E22" s="169"/>
      <c r="F22" s="170"/>
      <c r="G22" s="170"/>
      <c r="H22" s="170"/>
      <c r="I22" s="170"/>
      <c r="J22" s="166"/>
      <c r="K22" s="171"/>
      <c r="L22" s="172"/>
      <c r="M22" s="49"/>
      <c r="N22" s="10"/>
      <c r="O22" s="50"/>
      <c r="P22" s="50"/>
      <c r="Q22" s="50"/>
      <c r="R22" s="50"/>
      <c r="S22" s="10"/>
      <c r="T22" s="10"/>
      <c r="U22" s="10"/>
      <c r="V22" s="10"/>
      <c r="W22" s="10"/>
      <c r="X22" s="51"/>
      <c r="Y22" s="51"/>
      <c r="Z22" s="51"/>
      <c r="AA22" s="51"/>
      <c r="AB22" s="51"/>
      <c r="AC22" s="52"/>
      <c r="AD22" s="52"/>
      <c r="AE22" s="53"/>
      <c r="AF22" s="45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21.75" customHeight="1">
      <c r="A23" s="41"/>
      <c r="B23" s="41" t="s">
        <v>0</v>
      </c>
      <c r="C23" s="47"/>
      <c r="D23" s="48" t="s">
        <v>3</v>
      </c>
      <c r="E23" s="169"/>
      <c r="F23" s="170"/>
      <c r="G23" s="170"/>
      <c r="H23" s="170"/>
      <c r="I23" s="170"/>
      <c r="J23" s="166"/>
      <c r="K23" s="171"/>
      <c r="L23" s="172"/>
      <c r="M23" s="49"/>
      <c r="N23" s="10"/>
      <c r="O23" s="50"/>
      <c r="P23" s="50"/>
      <c r="Q23" s="50"/>
      <c r="R23" s="50"/>
      <c r="S23" s="10"/>
      <c r="T23" s="10"/>
      <c r="U23" s="10"/>
      <c r="V23" s="10"/>
      <c r="W23" s="10"/>
      <c r="X23" s="51"/>
      <c r="Y23" s="51"/>
      <c r="Z23" s="51"/>
      <c r="AA23" s="51"/>
      <c r="AB23" s="51"/>
      <c r="AC23" s="52"/>
      <c r="AD23" s="52"/>
      <c r="AE23" s="53"/>
      <c r="AF23" s="45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21.75" customHeight="1">
      <c r="A24" s="41"/>
      <c r="B24" s="41"/>
      <c r="C24" s="128"/>
      <c r="D24" s="10"/>
      <c r="E24" s="129"/>
      <c r="F24" s="130"/>
      <c r="G24" s="130"/>
      <c r="H24" s="130"/>
      <c r="I24" s="130"/>
      <c r="J24" s="50"/>
      <c r="K24" s="2"/>
      <c r="L24" s="2"/>
      <c r="M24" s="131"/>
      <c r="N24" s="10"/>
      <c r="O24" s="50"/>
      <c r="P24" s="50"/>
      <c r="Q24" s="50"/>
      <c r="R24" s="50"/>
      <c r="S24" s="10"/>
      <c r="T24" s="10"/>
      <c r="U24" s="10"/>
      <c r="V24" s="10"/>
      <c r="W24" s="10"/>
      <c r="X24" s="51"/>
      <c r="Y24" s="51"/>
      <c r="Z24" s="51"/>
      <c r="AA24" s="51"/>
      <c r="AB24" s="51"/>
      <c r="AC24" s="52"/>
      <c r="AD24" s="52"/>
      <c r="AE24" s="53"/>
      <c r="AF24" s="45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21.75" customHeight="1">
      <c r="A25" s="41"/>
      <c r="B25" s="41"/>
      <c r="C25" s="46" t="s">
        <v>363</v>
      </c>
      <c r="D25" s="42"/>
      <c r="E25" s="42"/>
      <c r="F25" s="42"/>
      <c r="G25" s="43"/>
      <c r="H25" s="43"/>
      <c r="I25" s="43"/>
      <c r="J25" s="43"/>
      <c r="K25" s="43"/>
      <c r="L25" s="43"/>
      <c r="M25" s="43"/>
      <c r="N25" s="10"/>
      <c r="O25" s="50"/>
      <c r="P25" s="50"/>
      <c r="Q25" s="50"/>
      <c r="R25" s="50"/>
      <c r="S25" s="10"/>
      <c r="T25" s="10"/>
      <c r="U25" s="10"/>
      <c r="V25" s="10"/>
      <c r="W25" s="10"/>
      <c r="X25" s="51"/>
      <c r="Y25" s="51"/>
      <c r="Z25" s="51"/>
      <c r="AA25" s="51"/>
      <c r="AB25" s="51"/>
      <c r="AC25" s="52"/>
      <c r="AD25" s="52"/>
      <c r="AE25" s="53"/>
      <c r="AF25" s="45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21.75" customHeight="1">
      <c r="A26" s="41"/>
      <c r="B26" s="41"/>
      <c r="C26" s="47" t="s">
        <v>16</v>
      </c>
      <c r="D26" s="48" t="s">
        <v>3</v>
      </c>
      <c r="E26" s="169" t="s">
        <v>66</v>
      </c>
      <c r="F26" s="170"/>
      <c r="G26" s="170"/>
      <c r="H26" s="170"/>
      <c r="I26" s="170"/>
      <c r="J26" s="166" t="s">
        <v>372</v>
      </c>
      <c r="K26" s="171"/>
      <c r="L26" s="172"/>
      <c r="M26" s="49" t="s">
        <v>26</v>
      </c>
      <c r="N26" s="10"/>
      <c r="O26" s="50"/>
      <c r="P26" s="50"/>
      <c r="Q26" s="50"/>
      <c r="R26" s="50"/>
      <c r="S26" s="10"/>
      <c r="T26" s="10"/>
      <c r="U26" s="10"/>
      <c r="V26" s="10"/>
      <c r="W26" s="10"/>
      <c r="X26" s="51"/>
      <c r="Y26" s="51"/>
      <c r="Z26" s="51"/>
      <c r="AA26" s="51"/>
      <c r="AB26" s="51"/>
      <c r="AC26" s="52"/>
      <c r="AD26" s="52"/>
      <c r="AE26" s="53"/>
      <c r="AF26" s="45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21.75" customHeight="1">
      <c r="A27" s="41"/>
      <c r="B27" s="41"/>
      <c r="C27" s="47" t="s">
        <v>17</v>
      </c>
      <c r="D27" s="48" t="s">
        <v>3</v>
      </c>
      <c r="E27" s="169" t="s">
        <v>83</v>
      </c>
      <c r="F27" s="170"/>
      <c r="G27" s="170"/>
      <c r="H27" s="170"/>
      <c r="I27" s="170"/>
      <c r="J27" s="166" t="s">
        <v>373</v>
      </c>
      <c r="K27" s="171"/>
      <c r="L27" s="172"/>
      <c r="M27" s="49" t="s">
        <v>116</v>
      </c>
      <c r="N27" s="10"/>
      <c r="O27" s="50"/>
      <c r="P27" s="50"/>
      <c r="Q27" s="50"/>
      <c r="R27" s="50"/>
      <c r="S27" s="10"/>
      <c r="T27" s="10"/>
      <c r="U27" s="10"/>
      <c r="V27" s="10"/>
      <c r="W27" s="10"/>
      <c r="X27" s="51"/>
      <c r="Y27" s="51"/>
      <c r="Z27" s="51"/>
      <c r="AA27" s="51"/>
      <c r="AB27" s="51"/>
      <c r="AC27" s="52"/>
      <c r="AD27" s="52"/>
      <c r="AE27" s="53"/>
      <c r="AF27" s="45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21.75" customHeight="1">
      <c r="A28" s="41"/>
      <c r="B28" s="41"/>
      <c r="C28" s="47" t="s">
        <v>78</v>
      </c>
      <c r="D28" s="48" t="s">
        <v>3</v>
      </c>
      <c r="E28" s="169" t="s">
        <v>82</v>
      </c>
      <c r="F28" s="170"/>
      <c r="G28" s="170"/>
      <c r="H28" s="170"/>
      <c r="I28" s="170"/>
      <c r="J28" s="166" t="s">
        <v>374</v>
      </c>
      <c r="K28" s="171"/>
      <c r="L28" s="172"/>
      <c r="M28" s="49" t="s">
        <v>26</v>
      </c>
      <c r="N28" s="10"/>
      <c r="O28" s="50"/>
      <c r="P28" s="50"/>
      <c r="Q28" s="50"/>
      <c r="R28" s="50"/>
      <c r="S28" s="10"/>
      <c r="T28" s="10"/>
      <c r="U28" s="10"/>
      <c r="V28" s="10"/>
      <c r="W28" s="10"/>
      <c r="X28" s="51"/>
      <c r="Y28" s="51"/>
      <c r="Z28" s="51"/>
      <c r="AA28" s="51"/>
      <c r="AB28" s="51"/>
      <c r="AC28" s="52"/>
      <c r="AD28" s="52"/>
      <c r="AE28" s="53"/>
      <c r="AF28" s="45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21.75" customHeight="1">
      <c r="A29" s="41"/>
      <c r="B29" s="41"/>
      <c r="C29" s="47" t="s">
        <v>79</v>
      </c>
      <c r="D29" s="48" t="s">
        <v>3</v>
      </c>
      <c r="E29" s="169" t="s">
        <v>80</v>
      </c>
      <c r="F29" s="170"/>
      <c r="G29" s="170"/>
      <c r="H29" s="170"/>
      <c r="I29" s="170"/>
      <c r="J29" s="166" t="s">
        <v>375</v>
      </c>
      <c r="K29" s="171"/>
      <c r="L29" s="172"/>
      <c r="M29" s="49" t="s">
        <v>116</v>
      </c>
      <c r="N29" s="10"/>
      <c r="O29" s="50"/>
      <c r="P29" s="50"/>
      <c r="Q29" s="50"/>
      <c r="R29" s="50"/>
      <c r="S29" s="10"/>
      <c r="T29" s="10"/>
      <c r="U29" s="10"/>
      <c r="V29" s="10"/>
      <c r="W29" s="10"/>
      <c r="X29" s="51"/>
      <c r="Y29" s="51"/>
      <c r="Z29" s="51"/>
      <c r="AA29" s="51"/>
      <c r="AB29" s="51"/>
      <c r="AC29" s="52"/>
      <c r="AD29" s="52"/>
      <c r="AE29" s="53"/>
      <c r="AF29" s="45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21.75" customHeight="1">
      <c r="A30" s="41"/>
      <c r="B30" s="41"/>
      <c r="C30" s="47" t="s">
        <v>24</v>
      </c>
      <c r="D30" s="48" t="s">
        <v>3</v>
      </c>
      <c r="E30" s="169" t="s">
        <v>376</v>
      </c>
      <c r="F30" s="170"/>
      <c r="G30" s="170"/>
      <c r="H30" s="170"/>
      <c r="I30" s="170"/>
      <c r="J30" s="166" t="s">
        <v>377</v>
      </c>
      <c r="K30" s="171"/>
      <c r="L30" s="172"/>
      <c r="M30" s="49" t="s">
        <v>26</v>
      </c>
      <c r="N30" s="10"/>
      <c r="O30" s="50"/>
      <c r="P30" s="50"/>
      <c r="Q30" s="50"/>
      <c r="R30" s="50"/>
      <c r="S30" s="10"/>
      <c r="T30" s="10"/>
      <c r="U30" s="10"/>
      <c r="V30" s="10"/>
      <c r="W30" s="10"/>
      <c r="X30" s="51"/>
      <c r="Y30" s="51"/>
      <c r="Z30" s="51"/>
      <c r="AA30" s="51"/>
      <c r="AB30" s="51"/>
      <c r="AC30" s="52"/>
      <c r="AD30" s="52"/>
      <c r="AE30" s="53"/>
      <c r="AF30" s="45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21.75" customHeight="1">
      <c r="A31" s="41"/>
      <c r="B31" s="41"/>
      <c r="C31" s="47"/>
      <c r="D31" s="48" t="s">
        <v>3</v>
      </c>
      <c r="E31" s="169"/>
      <c r="F31" s="170"/>
      <c r="G31" s="170"/>
      <c r="H31" s="170"/>
      <c r="I31" s="170"/>
      <c r="J31" s="166"/>
      <c r="K31" s="171"/>
      <c r="L31" s="172"/>
      <c r="M31" s="49"/>
      <c r="N31" s="10"/>
      <c r="O31" s="50"/>
      <c r="P31" s="50"/>
      <c r="Q31" s="50"/>
      <c r="R31" s="50"/>
      <c r="S31" s="10"/>
      <c r="T31" s="10"/>
      <c r="U31" s="10"/>
      <c r="V31" s="10"/>
      <c r="W31" s="10"/>
      <c r="X31" s="51"/>
      <c r="Y31" s="51"/>
      <c r="Z31" s="51"/>
      <c r="AA31" s="51"/>
      <c r="AB31" s="51"/>
      <c r="AC31" s="52"/>
      <c r="AD31" s="52"/>
      <c r="AE31" s="53"/>
      <c r="AF31" s="45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37.5" customHeight="1">
      <c r="A32" s="52"/>
      <c r="B32" s="52"/>
      <c r="C32" s="46" t="s">
        <v>5</v>
      </c>
      <c r="D32" s="54"/>
      <c r="E32" s="52"/>
      <c r="F32" s="52"/>
      <c r="G32" s="52"/>
      <c r="H32" s="52"/>
      <c r="I32" s="52"/>
      <c r="J32" s="52"/>
      <c r="K32" s="51" t="s">
        <v>1</v>
      </c>
      <c r="L32" s="51"/>
      <c r="M32" s="51"/>
      <c r="N32" s="51"/>
      <c r="O32" s="51"/>
      <c r="P32" s="51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1" t="s">
        <v>0</v>
      </c>
      <c r="AD32" s="55"/>
      <c r="AE32" s="56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27.75">
      <c r="A33" s="11"/>
      <c r="B33" s="57"/>
      <c r="C33" s="175" t="s">
        <v>114</v>
      </c>
      <c r="D33" s="176"/>
      <c r="E33" s="177"/>
      <c r="F33" s="160" t="s">
        <v>115</v>
      </c>
      <c r="G33" s="161"/>
      <c r="H33" s="161"/>
      <c r="I33" s="161"/>
      <c r="J33" s="162"/>
      <c r="K33" s="58">
        <v>245</v>
      </c>
      <c r="L33" s="51" t="s">
        <v>0</v>
      </c>
      <c r="M33" s="59"/>
      <c r="N33" s="59"/>
      <c r="O33" s="59"/>
      <c r="P33" s="59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1"/>
      <c r="AD33" s="62"/>
      <c r="AE33" s="52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5" customHeight="1">
      <c r="A34" s="63"/>
      <c r="B34" s="63"/>
      <c r="C34" s="64"/>
      <c r="D34" s="64"/>
      <c r="E34" s="65"/>
      <c r="F34" s="65"/>
      <c r="G34" s="64"/>
      <c r="H34" s="64"/>
      <c r="I34" s="64"/>
      <c r="J34" s="64"/>
      <c r="K34" s="66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4"/>
      <c r="X34" s="64"/>
      <c r="Y34" s="64"/>
      <c r="Z34" s="64"/>
      <c r="AA34" s="64"/>
      <c r="AB34" s="64"/>
      <c r="AC34" s="66"/>
      <c r="AD34" s="68"/>
      <c r="AE34" s="52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25.5">
      <c r="A35" s="52"/>
      <c r="B35" s="52"/>
      <c r="C35" s="46" t="s">
        <v>6</v>
      </c>
      <c r="D35" s="54"/>
      <c r="E35" s="52"/>
      <c r="F35" s="52"/>
      <c r="G35" s="52"/>
      <c r="H35" s="52"/>
      <c r="I35" s="52"/>
      <c r="J35" s="52"/>
      <c r="K35" s="51" t="s">
        <v>1</v>
      </c>
      <c r="L35" s="51"/>
      <c r="M35" s="69" t="s">
        <v>2</v>
      </c>
      <c r="N35" s="51"/>
      <c r="O35" s="51"/>
      <c r="P35" s="51"/>
      <c r="Q35" s="51"/>
      <c r="R35" s="51"/>
      <c r="S35" s="51"/>
      <c r="T35" s="51"/>
      <c r="U35" s="51"/>
      <c r="V35" s="51"/>
      <c r="W35" s="52"/>
      <c r="X35" s="52"/>
      <c r="Y35" s="52"/>
      <c r="Z35" s="52"/>
      <c r="AA35" s="52"/>
      <c r="AB35" s="52"/>
      <c r="AC35" s="51"/>
      <c r="AD35" s="55"/>
      <c r="AE35" s="52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27" customHeight="1">
      <c r="A36" s="11"/>
      <c r="B36" s="57"/>
      <c r="C36" s="175" t="s">
        <v>114</v>
      </c>
      <c r="D36" s="176"/>
      <c r="E36" s="177"/>
      <c r="F36" s="160" t="s">
        <v>115</v>
      </c>
      <c r="G36" s="161"/>
      <c r="H36" s="161"/>
      <c r="I36" s="161"/>
      <c r="J36" s="162"/>
      <c r="K36" s="58">
        <v>688</v>
      </c>
      <c r="L36" s="70"/>
      <c r="M36" s="71">
        <f>K36/3</f>
        <v>229.33333333333334</v>
      </c>
      <c r="N36" s="59"/>
      <c r="O36" s="59"/>
      <c r="P36" s="59"/>
      <c r="Q36" s="72"/>
      <c r="R36" s="73"/>
      <c r="S36" s="74"/>
      <c r="T36" s="74"/>
      <c r="U36" s="74"/>
      <c r="V36" s="74"/>
      <c r="W36" s="75"/>
      <c r="X36" s="75"/>
      <c r="Y36" s="75"/>
      <c r="Z36" s="75"/>
      <c r="AA36" s="75"/>
      <c r="AB36" s="75"/>
      <c r="AC36" s="61"/>
      <c r="AD36" s="62"/>
      <c r="AE36" s="52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3.5" customHeight="1">
      <c r="A37" s="63"/>
      <c r="B37" s="63"/>
      <c r="C37" s="65"/>
      <c r="D37" s="65"/>
      <c r="E37" s="65"/>
      <c r="F37" s="65"/>
      <c r="G37" s="64"/>
      <c r="H37" s="64"/>
      <c r="I37" s="64"/>
      <c r="J37" s="64"/>
      <c r="K37" s="66"/>
      <c r="L37" s="67"/>
      <c r="M37" s="76"/>
      <c r="N37" s="67"/>
      <c r="O37" s="67"/>
      <c r="P37" s="67"/>
      <c r="Q37" s="67"/>
      <c r="R37" s="67"/>
      <c r="S37" s="67"/>
      <c r="T37" s="67"/>
      <c r="U37" s="67"/>
      <c r="V37" s="67"/>
      <c r="W37" s="64"/>
      <c r="X37" s="64"/>
      <c r="Y37" s="64"/>
      <c r="Z37" s="64"/>
      <c r="AA37" s="64"/>
      <c r="AB37" s="64"/>
      <c r="AC37" s="68"/>
      <c r="AD37" s="68"/>
      <c r="AE37" s="52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25.5">
      <c r="A38" s="52"/>
      <c r="B38" s="52"/>
      <c r="C38" s="46" t="s">
        <v>7</v>
      </c>
      <c r="D38" s="54"/>
      <c r="E38" s="52"/>
      <c r="F38" s="52"/>
      <c r="G38" s="77"/>
      <c r="H38" s="77"/>
      <c r="I38" s="77"/>
      <c r="J38" s="77"/>
      <c r="K38" s="51" t="s">
        <v>1</v>
      </c>
      <c r="L38" s="51"/>
      <c r="M38" s="78" t="s">
        <v>2</v>
      </c>
      <c r="N38" s="51"/>
      <c r="O38" s="51"/>
      <c r="P38" s="51"/>
      <c r="Q38" s="51"/>
      <c r="R38" s="51"/>
      <c r="S38" s="51"/>
      <c r="T38" s="51"/>
      <c r="U38" s="51"/>
      <c r="V38" s="51"/>
      <c r="W38" s="77"/>
      <c r="X38" s="77"/>
      <c r="Y38" s="77"/>
      <c r="Z38" s="77"/>
      <c r="AA38" s="77"/>
      <c r="AB38" s="77"/>
      <c r="AC38" s="51"/>
      <c r="AD38" s="182"/>
      <c r="AE38" s="183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27" customHeight="1">
      <c r="A39" s="11"/>
      <c r="B39" s="57"/>
      <c r="C39" s="186" t="s">
        <v>16</v>
      </c>
      <c r="D39" s="187"/>
      <c r="E39" s="188"/>
      <c r="F39" s="189"/>
      <c r="G39" s="189"/>
      <c r="H39" s="189"/>
      <c r="I39" s="189"/>
      <c r="J39" s="190"/>
      <c r="K39" s="58">
        <v>596</v>
      </c>
      <c r="L39" s="70"/>
      <c r="M39" s="71">
        <f>K39/3</f>
        <v>198.66666666666666</v>
      </c>
      <c r="N39" s="59"/>
      <c r="O39" s="59"/>
      <c r="P39" s="59"/>
      <c r="Q39" s="72"/>
      <c r="R39" s="73"/>
      <c r="S39" s="79"/>
      <c r="T39" s="79"/>
      <c r="U39" s="79"/>
      <c r="V39" s="79"/>
      <c r="W39" s="60"/>
      <c r="X39" s="60"/>
      <c r="Y39" s="60"/>
      <c r="Z39" s="60"/>
      <c r="AA39" s="60"/>
      <c r="AB39" s="60"/>
      <c r="AC39" s="80"/>
      <c r="AD39" s="184"/>
      <c r="AE39" s="185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4.25" customHeight="1">
      <c r="A40" s="63"/>
      <c r="B40" s="63"/>
      <c r="C40" s="65"/>
      <c r="D40" s="65"/>
      <c r="E40" s="65"/>
      <c r="F40" s="65"/>
      <c r="G40" s="65"/>
      <c r="H40" s="65"/>
      <c r="I40" s="65"/>
      <c r="J40" s="65"/>
      <c r="K40" s="68"/>
      <c r="L40" s="81"/>
      <c r="M40" s="82"/>
      <c r="N40" s="81"/>
      <c r="O40" s="81"/>
      <c r="P40" s="81"/>
      <c r="Q40" s="83"/>
      <c r="R40" s="83"/>
      <c r="S40" s="83"/>
      <c r="T40" s="83"/>
      <c r="U40" s="83"/>
      <c r="V40" s="83"/>
      <c r="W40" s="65"/>
      <c r="X40" s="65"/>
      <c r="Y40" s="65"/>
      <c r="Z40" s="65"/>
      <c r="AA40" s="65"/>
      <c r="AB40" s="65"/>
      <c r="AC40" s="68"/>
      <c r="AD40" s="68"/>
      <c r="AE40" s="8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25.5">
      <c r="A41" s="52"/>
      <c r="B41" s="52"/>
      <c r="C41" s="46" t="s">
        <v>8</v>
      </c>
      <c r="D41" s="54"/>
      <c r="E41" s="52"/>
      <c r="F41" s="52"/>
      <c r="G41" s="77"/>
      <c r="H41" s="77"/>
      <c r="I41" s="77"/>
      <c r="J41" s="77"/>
      <c r="K41" s="51" t="s">
        <v>1</v>
      </c>
      <c r="L41" s="51"/>
      <c r="M41" s="78" t="s">
        <v>2</v>
      </c>
      <c r="N41" s="51"/>
      <c r="O41" s="51"/>
      <c r="P41" s="51"/>
      <c r="Q41" s="85"/>
      <c r="R41" s="85"/>
      <c r="S41" s="85"/>
      <c r="T41" s="85"/>
      <c r="U41" s="85"/>
      <c r="V41" s="85"/>
      <c r="W41" s="77"/>
      <c r="X41" s="77"/>
      <c r="Y41" s="77"/>
      <c r="Z41" s="77"/>
      <c r="AA41" s="77"/>
      <c r="AB41" s="77"/>
      <c r="AC41" s="51"/>
      <c r="AD41" s="182"/>
      <c r="AE41" s="183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27" customHeight="1">
      <c r="A42" s="11"/>
      <c r="B42" s="57"/>
      <c r="C42" s="186" t="s">
        <v>24</v>
      </c>
      <c r="D42" s="187"/>
      <c r="E42" s="188"/>
      <c r="F42" s="189"/>
      <c r="G42" s="189"/>
      <c r="H42" s="189"/>
      <c r="I42" s="189"/>
      <c r="J42" s="190"/>
      <c r="K42" s="58">
        <v>1508</v>
      </c>
      <c r="L42" s="70"/>
      <c r="M42" s="71">
        <f>K42/9</f>
        <v>167.55555555555554</v>
      </c>
      <c r="N42" s="59"/>
      <c r="O42" s="59"/>
      <c r="P42" s="59"/>
      <c r="Q42" s="86"/>
      <c r="R42" s="86"/>
      <c r="S42" s="86"/>
      <c r="T42" s="86"/>
      <c r="U42" s="86"/>
      <c r="V42" s="86"/>
      <c r="W42" s="60"/>
      <c r="X42" s="60"/>
      <c r="Y42" s="60"/>
      <c r="Z42" s="60"/>
      <c r="AA42" s="60"/>
      <c r="AB42" s="60"/>
      <c r="AC42" s="80"/>
      <c r="AD42" s="184"/>
      <c r="AE42" s="185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15" customHeight="1">
      <c r="A43" s="63"/>
      <c r="B43" s="6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8"/>
      <c r="AD43" s="68"/>
      <c r="AE43" s="8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18">
      <c r="A44" s="87"/>
      <c r="B44" s="87"/>
      <c r="C44" s="88"/>
      <c r="D44" s="88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90"/>
      <c r="AD44" s="91"/>
      <c r="AE44" s="45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2.75">
      <c r="A45" s="92"/>
      <c r="B45" s="92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5">
      <c r="A46" s="92"/>
      <c r="B46" s="92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5"/>
      <c r="AD46" s="96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5">
      <c r="A47" s="92"/>
      <c r="B47" s="92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96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5">
      <c r="A48" s="95"/>
      <c r="B48" s="95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5"/>
      <c r="AD48" s="96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5">
      <c r="A49" s="95"/>
      <c r="B49" s="95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5"/>
      <c r="AD49" s="96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15">
      <c r="A50" s="95"/>
      <c r="B50" s="95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5"/>
      <c r="AD50" s="96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2.7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</sheetData>
  <mergeCells count="39">
    <mergeCell ref="AG3:AQ3"/>
    <mergeCell ref="C33:E33"/>
    <mergeCell ref="C36:E36"/>
    <mergeCell ref="E19:I19"/>
    <mergeCell ref="T18:U18"/>
    <mergeCell ref="T19:U19"/>
    <mergeCell ref="F36:J36"/>
    <mergeCell ref="E20:I20"/>
    <mergeCell ref="J20:L20"/>
    <mergeCell ref="J30:L30"/>
    <mergeCell ref="AD41:AE41"/>
    <mergeCell ref="AD42:AE42"/>
    <mergeCell ref="C39:J39"/>
    <mergeCell ref="C42:J42"/>
    <mergeCell ref="AD39:AE39"/>
    <mergeCell ref="C1:O1"/>
    <mergeCell ref="F33:J33"/>
    <mergeCell ref="J18:L18"/>
    <mergeCell ref="J19:L19"/>
    <mergeCell ref="E18:I18"/>
    <mergeCell ref="A2:O2"/>
    <mergeCell ref="J28:L28"/>
    <mergeCell ref="E29:I29"/>
    <mergeCell ref="J29:L29"/>
    <mergeCell ref="E30:I30"/>
    <mergeCell ref="E21:I21"/>
    <mergeCell ref="J21:L21"/>
    <mergeCell ref="E26:I26"/>
    <mergeCell ref="J26:L26"/>
    <mergeCell ref="E22:I22"/>
    <mergeCell ref="J22:L22"/>
    <mergeCell ref="AD38:AE38"/>
    <mergeCell ref="E23:I23"/>
    <mergeCell ref="J23:L23"/>
    <mergeCell ref="E27:I27"/>
    <mergeCell ref="J27:L27"/>
    <mergeCell ref="E28:I28"/>
    <mergeCell ref="E31:I31"/>
    <mergeCell ref="J31:L31"/>
  </mergeCells>
  <printOptions/>
  <pageMargins left="0.5" right="0.17" top="0.44" bottom="0.42" header="0.4" footer="0.42"/>
  <pageSetup fitToHeight="1" fitToWidth="1" horizontalDpi="300" verticalDpi="3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AQ62"/>
  <sheetViews>
    <sheetView zoomScale="75" zoomScaleNormal="75" workbookViewId="0" topLeftCell="A1">
      <selection activeCell="A12" sqref="A12"/>
    </sheetView>
  </sheetViews>
  <sheetFormatPr defaultColWidth="11.421875" defaultRowHeight="12.75"/>
  <cols>
    <col min="1" max="1" width="6.28125" style="0" customWidth="1"/>
    <col min="2" max="2" width="1.8515625" style="0" customWidth="1"/>
    <col min="3" max="3" width="29.851562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8" width="5.421875" style="0" customWidth="1"/>
    <col min="9" max="9" width="6.57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1.8515625" style="0" customWidth="1"/>
    <col min="17" max="19" width="5.7109375" style="0" customWidth="1"/>
    <col min="20" max="20" width="7.421875" style="0" customWidth="1"/>
    <col min="21" max="21" width="2.28125" style="0" customWidth="1"/>
    <col min="22" max="22" width="2.57421875" style="0" customWidth="1"/>
    <col min="23" max="23" width="5.8515625" style="0" customWidth="1"/>
    <col min="24" max="28" width="1.8515625" style="0" customWidth="1"/>
    <col min="29" max="29" width="12.140625" style="0" customWidth="1"/>
    <col min="30" max="30" width="4.00390625" style="0" customWidth="1"/>
    <col min="31" max="31" width="11.140625" style="0" customWidth="1"/>
    <col min="32" max="32" width="7.7109375" style="0" customWidth="1"/>
    <col min="33" max="16384" width="9.140625" style="0" customWidth="1"/>
  </cols>
  <sheetData>
    <row r="1" spans="1:43" ht="39.75" customHeight="1">
      <c r="A1" s="1" t="s">
        <v>0</v>
      </c>
      <c r="B1" s="1"/>
      <c r="C1" s="191" t="s">
        <v>44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8" customHeight="1">
      <c r="A2" s="192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 t="s">
        <v>0</v>
      </c>
      <c r="AD2" s="7" t="s">
        <v>0</v>
      </c>
      <c r="AE2" s="6" t="s">
        <v>0</v>
      </c>
      <c r="AF2" s="8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32.25" customHeight="1">
      <c r="A3" s="9">
        <v>1</v>
      </c>
      <c r="B3" s="9"/>
      <c r="C3" s="28" t="s">
        <v>87</v>
      </c>
      <c r="D3" s="40"/>
      <c r="E3" s="14">
        <v>16</v>
      </c>
      <c r="F3" s="14"/>
      <c r="G3" s="14">
        <v>15</v>
      </c>
      <c r="H3" s="14">
        <v>1</v>
      </c>
      <c r="I3" s="14">
        <v>0</v>
      </c>
      <c r="J3" s="14"/>
      <c r="K3" s="13">
        <v>24634</v>
      </c>
      <c r="L3" s="13"/>
      <c r="M3" s="24">
        <f>K3/144</f>
        <v>171.06944444444446</v>
      </c>
      <c r="N3" s="13"/>
      <c r="O3" s="30">
        <v>59</v>
      </c>
      <c r="P3" s="18"/>
      <c r="Q3" s="99" t="s">
        <v>0</v>
      </c>
      <c r="R3" s="99"/>
      <c r="S3" s="100"/>
      <c r="T3" s="16"/>
      <c r="U3" s="12"/>
      <c r="V3" s="12"/>
      <c r="W3" s="101"/>
      <c r="X3" s="18"/>
      <c r="Y3" s="18"/>
      <c r="Z3" s="18"/>
      <c r="AA3" s="18"/>
      <c r="AB3" s="18"/>
      <c r="AC3" s="19"/>
      <c r="AD3" s="20"/>
      <c r="AE3" s="21"/>
      <c r="AF3" s="22"/>
      <c r="AG3" s="173" t="s">
        <v>0</v>
      </c>
      <c r="AH3" s="174"/>
      <c r="AI3" s="174"/>
      <c r="AJ3" s="174"/>
      <c r="AK3" s="174"/>
      <c r="AL3" s="174"/>
      <c r="AM3" s="174"/>
      <c r="AN3" s="174"/>
      <c r="AO3" s="174"/>
      <c r="AP3" s="174"/>
      <c r="AQ3" s="174"/>
    </row>
    <row r="4" spans="1:43" ht="27.75">
      <c r="A4" s="27">
        <v>2</v>
      </c>
      <c r="B4" s="27"/>
      <c r="C4" s="34" t="s">
        <v>67</v>
      </c>
      <c r="D4" s="98"/>
      <c r="E4" s="35">
        <v>16</v>
      </c>
      <c r="F4" s="35"/>
      <c r="G4" s="35">
        <v>13</v>
      </c>
      <c r="H4" s="35">
        <v>1</v>
      </c>
      <c r="I4" s="35">
        <v>2</v>
      </c>
      <c r="J4" s="35"/>
      <c r="K4" s="36">
        <v>21950</v>
      </c>
      <c r="L4" s="36"/>
      <c r="M4" s="37">
        <f>K4/144</f>
        <v>152.43055555555554</v>
      </c>
      <c r="N4" s="36"/>
      <c r="O4" s="38">
        <v>51</v>
      </c>
      <c r="P4" s="13"/>
      <c r="Q4" s="195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27.75">
      <c r="A5" s="23">
        <v>3</v>
      </c>
      <c r="B5" s="23"/>
      <c r="C5" s="28" t="s">
        <v>85</v>
      </c>
      <c r="D5" s="40"/>
      <c r="E5" s="14">
        <v>16</v>
      </c>
      <c r="F5" s="14"/>
      <c r="G5" s="14">
        <v>10</v>
      </c>
      <c r="H5" s="14">
        <v>1</v>
      </c>
      <c r="I5" s="14">
        <v>5</v>
      </c>
      <c r="J5" s="14"/>
      <c r="K5" s="13">
        <v>18828</v>
      </c>
      <c r="L5" s="13"/>
      <c r="M5" s="24">
        <f>K5/123</f>
        <v>153.0731707317073</v>
      </c>
      <c r="N5" s="13"/>
      <c r="O5" s="30">
        <v>41</v>
      </c>
      <c r="P5" s="13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27.75">
      <c r="A6" s="23">
        <v>4</v>
      </c>
      <c r="B6" s="23"/>
      <c r="C6" s="28" t="s">
        <v>88</v>
      </c>
      <c r="D6" s="40"/>
      <c r="E6" s="14">
        <v>16</v>
      </c>
      <c r="F6" s="144"/>
      <c r="G6" s="14">
        <v>6</v>
      </c>
      <c r="H6" s="14">
        <v>1</v>
      </c>
      <c r="I6" s="14">
        <v>9</v>
      </c>
      <c r="J6" s="14"/>
      <c r="K6" s="13">
        <v>20751</v>
      </c>
      <c r="L6" s="144"/>
      <c r="M6" s="24">
        <f>K6/144</f>
        <v>144.10416666666666</v>
      </c>
      <c r="N6" s="144"/>
      <c r="O6" s="30">
        <v>28</v>
      </c>
      <c r="P6" s="13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27.75">
      <c r="A7" s="23">
        <v>5</v>
      </c>
      <c r="B7" s="23"/>
      <c r="C7" s="28" t="s">
        <v>71</v>
      </c>
      <c r="D7" s="40"/>
      <c r="E7" s="14">
        <v>16</v>
      </c>
      <c r="F7" s="14"/>
      <c r="G7" s="14">
        <v>7</v>
      </c>
      <c r="H7" s="14">
        <v>1</v>
      </c>
      <c r="I7" s="14">
        <v>8</v>
      </c>
      <c r="J7" s="14"/>
      <c r="K7" s="13">
        <v>18893</v>
      </c>
      <c r="L7" s="13"/>
      <c r="M7" s="24">
        <f>K7/132</f>
        <v>143.12878787878788</v>
      </c>
      <c r="N7" s="13"/>
      <c r="O7" s="30">
        <v>28</v>
      </c>
      <c r="P7" s="13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27.75">
      <c r="A8" s="23">
        <v>6</v>
      </c>
      <c r="B8" s="23"/>
      <c r="C8" s="28" t="s">
        <v>70</v>
      </c>
      <c r="D8" s="23"/>
      <c r="E8" s="29">
        <v>16</v>
      </c>
      <c r="F8" s="29"/>
      <c r="G8" s="29">
        <v>5</v>
      </c>
      <c r="H8" s="29">
        <v>2</v>
      </c>
      <c r="I8" s="29">
        <v>9</v>
      </c>
      <c r="J8" s="29"/>
      <c r="K8" s="13">
        <v>19984</v>
      </c>
      <c r="L8" s="13"/>
      <c r="M8" s="24">
        <f>K8/141</f>
        <v>141.7304964539007</v>
      </c>
      <c r="N8" s="13" t="s">
        <v>0</v>
      </c>
      <c r="O8" s="30">
        <v>27</v>
      </c>
      <c r="P8" s="13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27.75">
      <c r="A9" s="23">
        <v>7</v>
      </c>
      <c r="B9" s="23"/>
      <c r="C9" s="39" t="s">
        <v>68</v>
      </c>
      <c r="D9" s="40"/>
      <c r="E9" s="14">
        <v>16</v>
      </c>
      <c r="F9" s="145"/>
      <c r="G9" s="14">
        <v>3</v>
      </c>
      <c r="H9" s="14">
        <v>3</v>
      </c>
      <c r="I9" s="14">
        <v>10</v>
      </c>
      <c r="J9" s="14"/>
      <c r="K9" s="13">
        <v>18892</v>
      </c>
      <c r="L9" s="143"/>
      <c r="M9" s="24">
        <f>K9/144</f>
        <v>131.19444444444446</v>
      </c>
      <c r="N9" s="143"/>
      <c r="O9" s="30">
        <v>21</v>
      </c>
      <c r="P9" s="13"/>
      <c r="Q9" s="29"/>
      <c r="R9" s="29"/>
      <c r="S9" s="16"/>
      <c r="T9" s="16"/>
      <c r="U9" s="24"/>
      <c r="V9" s="24"/>
      <c r="W9" s="101"/>
      <c r="X9" s="29"/>
      <c r="Y9" s="13"/>
      <c r="Z9" s="13"/>
      <c r="AA9" s="13"/>
      <c r="AB9" s="13"/>
      <c r="AC9" s="29"/>
      <c r="AD9" s="31"/>
      <c r="AE9" s="21"/>
      <c r="AF9" s="32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27.75">
      <c r="A10" s="33">
        <v>8</v>
      </c>
      <c r="B10" s="33"/>
      <c r="C10" s="34" t="s">
        <v>84</v>
      </c>
      <c r="D10" s="98"/>
      <c r="E10" s="35">
        <v>16</v>
      </c>
      <c r="F10" s="35"/>
      <c r="G10" s="35">
        <v>5</v>
      </c>
      <c r="H10" s="35">
        <v>1</v>
      </c>
      <c r="I10" s="35">
        <v>10</v>
      </c>
      <c r="J10" s="35"/>
      <c r="K10" s="36">
        <v>15261</v>
      </c>
      <c r="L10" s="36"/>
      <c r="M10" s="37">
        <f>K10/117</f>
        <v>130.43589743589743</v>
      </c>
      <c r="N10" s="36"/>
      <c r="O10" s="38">
        <v>20</v>
      </c>
      <c r="P10" s="13"/>
      <c r="Q10" s="29"/>
      <c r="R10" s="29"/>
      <c r="S10" s="16"/>
      <c r="T10" s="16"/>
      <c r="U10" s="24"/>
      <c r="V10" s="24"/>
      <c r="W10" s="101"/>
      <c r="X10" s="29"/>
      <c r="Y10" s="13"/>
      <c r="Z10" s="13"/>
      <c r="AA10" s="13"/>
      <c r="AB10" s="13"/>
      <c r="AC10" s="29"/>
      <c r="AD10" s="31"/>
      <c r="AE10" s="21"/>
      <c r="AF10" s="32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27.75">
      <c r="A11" s="125">
        <v>9</v>
      </c>
      <c r="B11" s="125"/>
      <c r="C11" s="126" t="s">
        <v>86</v>
      </c>
      <c r="D11" s="127"/>
      <c r="E11" s="14">
        <v>16</v>
      </c>
      <c r="F11" s="14"/>
      <c r="G11" s="14">
        <v>2</v>
      </c>
      <c r="H11" s="14">
        <v>1</v>
      </c>
      <c r="I11" s="14">
        <v>13</v>
      </c>
      <c r="J11" s="14"/>
      <c r="K11" s="13">
        <v>17733</v>
      </c>
      <c r="L11" s="13"/>
      <c r="M11" s="139">
        <f>K11/144</f>
        <v>123.14583333333333</v>
      </c>
      <c r="N11" s="13"/>
      <c r="O11" s="140">
        <v>13</v>
      </c>
      <c r="P11" s="138"/>
      <c r="Q11" s="138"/>
      <c r="R11" s="138"/>
      <c r="S11" s="16"/>
      <c r="T11" s="16"/>
      <c r="U11" s="24"/>
      <c r="V11" s="24"/>
      <c r="W11" s="101"/>
      <c r="X11" s="29"/>
      <c r="Y11" s="13"/>
      <c r="Z11" s="13"/>
      <c r="AA11" s="13"/>
      <c r="AB11" s="13"/>
      <c r="AC11" s="29"/>
      <c r="AD11" s="31"/>
      <c r="AE11" s="21"/>
      <c r="AF11" s="32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27.75">
      <c r="A12" s="23"/>
      <c r="B12" s="23"/>
      <c r="C12" s="28"/>
      <c r="D12" s="40"/>
      <c r="E12" s="137"/>
      <c r="F12" s="138"/>
      <c r="G12" s="138"/>
      <c r="H12" s="138"/>
      <c r="I12" s="138"/>
      <c r="J12" s="138"/>
      <c r="K12" s="138"/>
      <c r="L12" s="138"/>
      <c r="M12" s="24"/>
      <c r="N12" s="138"/>
      <c r="O12" s="30"/>
      <c r="P12" s="138"/>
      <c r="Q12" s="138"/>
      <c r="R12" s="138"/>
      <c r="S12" s="16"/>
      <c r="T12" s="16"/>
      <c r="U12" s="24"/>
      <c r="V12" s="24"/>
      <c r="W12" s="101"/>
      <c r="X12" s="29"/>
      <c r="Y12" s="13"/>
      <c r="Z12" s="13"/>
      <c r="AA12" s="13"/>
      <c r="AB12" s="13"/>
      <c r="AC12" s="29"/>
      <c r="AD12" s="31"/>
      <c r="AE12" s="21"/>
      <c r="AF12" s="32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5.75" customHeight="1">
      <c r="A13" s="23"/>
      <c r="B13" s="23"/>
      <c r="C13" s="39" t="s">
        <v>0</v>
      </c>
      <c r="D13" s="40"/>
      <c r="E13" s="14"/>
      <c r="F13" s="14"/>
      <c r="G13" s="14"/>
      <c r="H13" s="14"/>
      <c r="I13" s="14"/>
      <c r="J13" s="14"/>
      <c r="K13" s="13"/>
      <c r="L13" s="13"/>
      <c r="M13" s="24"/>
      <c r="N13" s="13"/>
      <c r="O13" s="30"/>
      <c r="P13" s="13"/>
      <c r="Q13" s="29"/>
      <c r="R13" s="29"/>
      <c r="S13" s="16"/>
      <c r="T13" s="16"/>
      <c r="U13" s="24"/>
      <c r="V13" s="24"/>
      <c r="W13" s="101"/>
      <c r="X13" s="29"/>
      <c r="Y13" s="13"/>
      <c r="Z13" s="13"/>
      <c r="AA13" s="13"/>
      <c r="AB13" s="13"/>
      <c r="AC13" s="29"/>
      <c r="AD13" s="31"/>
      <c r="AE13" s="21"/>
      <c r="AF13" s="32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3.5" customHeight="1">
      <c r="A14" s="194" t="s">
        <v>0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2"/>
      <c r="AD14" s="42"/>
      <c r="AE14" s="44"/>
      <c r="AF14" s="45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20.25" customHeight="1">
      <c r="A15" s="41"/>
      <c r="B15" s="41"/>
      <c r="C15" s="46" t="s">
        <v>382</v>
      </c>
      <c r="D15" s="42"/>
      <c r="E15" s="42" t="s">
        <v>0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2"/>
      <c r="AD15" s="42"/>
      <c r="AE15" s="44"/>
      <c r="AF15" s="45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21.75" customHeight="1">
      <c r="A16" s="41"/>
      <c r="B16" s="41"/>
      <c r="C16" s="47" t="s">
        <v>67</v>
      </c>
      <c r="D16" s="48" t="s">
        <v>3</v>
      </c>
      <c r="E16" s="163" t="s">
        <v>85</v>
      </c>
      <c r="F16" s="164"/>
      <c r="G16" s="164"/>
      <c r="H16" s="164"/>
      <c r="I16" s="165"/>
      <c r="J16" s="166" t="s">
        <v>391</v>
      </c>
      <c r="K16" s="167"/>
      <c r="L16" s="168"/>
      <c r="M16" s="49" t="s">
        <v>26</v>
      </c>
      <c r="N16" s="10" t="s">
        <v>0</v>
      </c>
      <c r="O16" s="50"/>
      <c r="P16" s="50"/>
      <c r="Q16" s="50"/>
      <c r="R16" s="50"/>
      <c r="S16" s="10"/>
      <c r="T16" s="178"/>
      <c r="U16" s="178"/>
      <c r="V16" s="10"/>
      <c r="W16" s="10"/>
      <c r="X16" s="51"/>
      <c r="Y16" s="51"/>
      <c r="Z16" s="51"/>
      <c r="AA16" s="51"/>
      <c r="AB16" s="51"/>
      <c r="AC16" s="52"/>
      <c r="AD16" s="52"/>
      <c r="AE16" s="53"/>
      <c r="AF16" s="45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21.75" customHeight="1">
      <c r="A17" s="41"/>
      <c r="B17" s="41"/>
      <c r="C17" s="47" t="s">
        <v>68</v>
      </c>
      <c r="D17" s="48" t="s">
        <v>3</v>
      </c>
      <c r="E17" s="163" t="s">
        <v>86</v>
      </c>
      <c r="F17" s="164"/>
      <c r="G17" s="164"/>
      <c r="H17" s="164"/>
      <c r="I17" s="165"/>
      <c r="J17" s="166" t="s">
        <v>392</v>
      </c>
      <c r="K17" s="167"/>
      <c r="L17" s="168"/>
      <c r="M17" s="49" t="s">
        <v>26</v>
      </c>
      <c r="N17" s="10"/>
      <c r="O17" s="50"/>
      <c r="P17" s="50"/>
      <c r="Q17" s="50"/>
      <c r="R17" s="50"/>
      <c r="S17" s="10"/>
      <c r="T17" s="10"/>
      <c r="U17" s="10"/>
      <c r="V17" s="10"/>
      <c r="W17" s="10"/>
      <c r="X17" s="51"/>
      <c r="Y17" s="51"/>
      <c r="Z17" s="51"/>
      <c r="AA17" s="51"/>
      <c r="AB17" s="51"/>
      <c r="AC17" s="52"/>
      <c r="AD17" s="52"/>
      <c r="AE17" s="53"/>
      <c r="AF17" s="45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21.75" customHeight="1">
      <c r="A18" s="41"/>
      <c r="B18" s="41"/>
      <c r="C18" s="47" t="s">
        <v>71</v>
      </c>
      <c r="D18" s="48" t="s">
        <v>3</v>
      </c>
      <c r="E18" s="163" t="s">
        <v>84</v>
      </c>
      <c r="F18" s="164"/>
      <c r="G18" s="164"/>
      <c r="H18" s="164"/>
      <c r="I18" s="165"/>
      <c r="J18" s="166" t="s">
        <v>393</v>
      </c>
      <c r="K18" s="167"/>
      <c r="L18" s="168"/>
      <c r="M18" s="49" t="s">
        <v>69</v>
      </c>
      <c r="N18" s="10"/>
      <c r="O18" s="50"/>
      <c r="P18" s="50"/>
      <c r="Q18" s="50"/>
      <c r="R18" s="50"/>
      <c r="S18" s="10"/>
      <c r="T18" s="10"/>
      <c r="U18" s="10"/>
      <c r="V18" s="10"/>
      <c r="W18" s="10"/>
      <c r="X18" s="51"/>
      <c r="Y18" s="51"/>
      <c r="Z18" s="51"/>
      <c r="AA18" s="51"/>
      <c r="AB18" s="51"/>
      <c r="AC18" s="52"/>
      <c r="AD18" s="52"/>
      <c r="AE18" s="53"/>
      <c r="AF18" s="45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21.75" customHeight="1">
      <c r="A19" s="41"/>
      <c r="B19" s="41"/>
      <c r="C19" s="47"/>
      <c r="D19" s="48" t="s">
        <v>3</v>
      </c>
      <c r="E19" s="169"/>
      <c r="F19" s="170"/>
      <c r="G19" s="170"/>
      <c r="H19" s="170"/>
      <c r="I19" s="170"/>
      <c r="J19" s="166"/>
      <c r="K19" s="171"/>
      <c r="L19" s="172"/>
      <c r="M19" s="49"/>
      <c r="N19" s="10"/>
      <c r="O19" s="50"/>
      <c r="P19" s="50"/>
      <c r="Q19" s="50"/>
      <c r="R19" s="50"/>
      <c r="S19" s="10"/>
      <c r="T19" s="178"/>
      <c r="U19" s="178"/>
      <c r="V19" s="10"/>
      <c r="W19" s="10"/>
      <c r="X19" s="51"/>
      <c r="Y19" s="51"/>
      <c r="Z19" s="51"/>
      <c r="AA19" s="51"/>
      <c r="AB19" s="51"/>
      <c r="AC19" s="52"/>
      <c r="AD19" s="52"/>
      <c r="AE19" s="53"/>
      <c r="AF19" s="45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21.75" customHeight="1">
      <c r="A20" s="41"/>
      <c r="B20" s="41"/>
      <c r="C20" s="47"/>
      <c r="D20" s="48" t="s">
        <v>3</v>
      </c>
      <c r="E20" s="169"/>
      <c r="F20" s="170"/>
      <c r="G20" s="170"/>
      <c r="H20" s="170"/>
      <c r="I20" s="170"/>
      <c r="J20" s="166"/>
      <c r="K20" s="171"/>
      <c r="L20" s="172"/>
      <c r="M20" s="49"/>
      <c r="N20" s="10"/>
      <c r="O20" s="50"/>
      <c r="P20" s="50"/>
      <c r="Q20" s="50"/>
      <c r="R20" s="50"/>
      <c r="S20" s="10"/>
      <c r="T20" s="10"/>
      <c r="U20" s="10"/>
      <c r="V20" s="10"/>
      <c r="W20" s="10"/>
      <c r="X20" s="51"/>
      <c r="Y20" s="51"/>
      <c r="Z20" s="51"/>
      <c r="AA20" s="51"/>
      <c r="AB20" s="51"/>
      <c r="AC20" s="52"/>
      <c r="AD20" s="52"/>
      <c r="AE20" s="53"/>
      <c r="AF20" s="45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21.75" customHeight="1">
      <c r="A21" s="41"/>
      <c r="B21" s="41"/>
      <c r="C21" s="128"/>
      <c r="D21" s="10"/>
      <c r="E21" s="129"/>
      <c r="F21" s="130"/>
      <c r="G21" s="130"/>
      <c r="H21" s="130"/>
      <c r="I21" s="130"/>
      <c r="J21" s="50"/>
      <c r="K21" s="2"/>
      <c r="L21" s="2"/>
      <c r="M21" s="131"/>
      <c r="N21" s="10"/>
      <c r="O21" s="50"/>
      <c r="P21" s="50"/>
      <c r="Q21" s="50"/>
      <c r="R21" s="50"/>
      <c r="S21" s="10"/>
      <c r="T21" s="10"/>
      <c r="U21" s="10"/>
      <c r="V21" s="10"/>
      <c r="W21" s="10"/>
      <c r="X21" s="51"/>
      <c r="Y21" s="51"/>
      <c r="Z21" s="51"/>
      <c r="AA21" s="51"/>
      <c r="AB21" s="51"/>
      <c r="AC21" s="52"/>
      <c r="AD21" s="52"/>
      <c r="AE21" s="53"/>
      <c r="AF21" s="45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21.75" customHeight="1">
      <c r="A22" s="41"/>
      <c r="B22" s="41"/>
      <c r="C22" s="46" t="s">
        <v>363</v>
      </c>
      <c r="D22" s="42"/>
      <c r="E22" s="42" t="s">
        <v>0</v>
      </c>
      <c r="F22" s="42"/>
      <c r="G22" s="43"/>
      <c r="H22" s="43"/>
      <c r="I22" s="43"/>
      <c r="J22" s="43"/>
      <c r="K22" s="43"/>
      <c r="L22" s="43"/>
      <c r="M22" s="43"/>
      <c r="N22" s="10"/>
      <c r="O22" s="50"/>
      <c r="P22" s="50"/>
      <c r="Q22" s="50"/>
      <c r="R22" s="50"/>
      <c r="S22" s="10"/>
      <c r="T22" s="10"/>
      <c r="U22" s="10"/>
      <c r="V22" s="10"/>
      <c r="W22" s="10"/>
      <c r="X22" s="51"/>
      <c r="Y22" s="51"/>
      <c r="Z22" s="51"/>
      <c r="AA22" s="51"/>
      <c r="AB22" s="51"/>
      <c r="AC22" s="52"/>
      <c r="AD22" s="52"/>
      <c r="AE22" s="53"/>
      <c r="AF22" s="45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21.75" customHeight="1">
      <c r="A23" s="41"/>
      <c r="B23" s="41"/>
      <c r="C23" s="47" t="s">
        <v>87</v>
      </c>
      <c r="D23" s="48" t="s">
        <v>3</v>
      </c>
      <c r="E23" s="163" t="s">
        <v>68</v>
      </c>
      <c r="F23" s="164"/>
      <c r="G23" s="164"/>
      <c r="H23" s="164"/>
      <c r="I23" s="165"/>
      <c r="J23" s="166" t="s">
        <v>378</v>
      </c>
      <c r="K23" s="167"/>
      <c r="L23" s="168"/>
      <c r="M23" s="49" t="s">
        <v>26</v>
      </c>
      <c r="N23" s="10"/>
      <c r="O23" s="50"/>
      <c r="P23" s="50"/>
      <c r="Q23" s="50"/>
      <c r="R23" s="50"/>
      <c r="S23" s="10"/>
      <c r="T23" s="10"/>
      <c r="U23" s="10"/>
      <c r="V23" s="10"/>
      <c r="W23" s="10"/>
      <c r="X23" s="51"/>
      <c r="Y23" s="51"/>
      <c r="Z23" s="51"/>
      <c r="AA23" s="51"/>
      <c r="AB23" s="51"/>
      <c r="AC23" s="52"/>
      <c r="AD23" s="52"/>
      <c r="AE23" s="53"/>
      <c r="AF23" s="45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21.75" customHeight="1">
      <c r="A24" s="41"/>
      <c r="B24" s="41"/>
      <c r="C24" s="47" t="s">
        <v>85</v>
      </c>
      <c r="D24" s="48" t="s">
        <v>3</v>
      </c>
      <c r="E24" s="163" t="s">
        <v>84</v>
      </c>
      <c r="F24" s="164"/>
      <c r="G24" s="164"/>
      <c r="H24" s="164"/>
      <c r="I24" s="165"/>
      <c r="J24" s="166" t="s">
        <v>379</v>
      </c>
      <c r="K24" s="167"/>
      <c r="L24" s="168"/>
      <c r="M24" s="49" t="s">
        <v>26</v>
      </c>
      <c r="N24" s="10"/>
      <c r="O24" s="50"/>
      <c r="P24" s="50"/>
      <c r="Q24" s="50"/>
      <c r="R24" s="50"/>
      <c r="S24" s="10"/>
      <c r="T24" s="10"/>
      <c r="U24" s="10"/>
      <c r="V24" s="10"/>
      <c r="W24" s="10"/>
      <c r="X24" s="51"/>
      <c r="Y24" s="51"/>
      <c r="Z24" s="51"/>
      <c r="AA24" s="51"/>
      <c r="AB24" s="51"/>
      <c r="AC24" s="52"/>
      <c r="AD24" s="52"/>
      <c r="AE24" s="53"/>
      <c r="AF24" s="45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21.75" customHeight="1">
      <c r="A25" s="41"/>
      <c r="B25" s="41"/>
      <c r="C25" s="47"/>
      <c r="D25" s="48" t="s">
        <v>3</v>
      </c>
      <c r="E25" s="163"/>
      <c r="F25" s="164"/>
      <c r="G25" s="164"/>
      <c r="H25" s="164"/>
      <c r="I25" s="165"/>
      <c r="J25" s="166"/>
      <c r="K25" s="167"/>
      <c r="L25" s="168"/>
      <c r="M25" s="49"/>
      <c r="N25" s="10"/>
      <c r="O25" s="50"/>
      <c r="P25" s="50"/>
      <c r="Q25" s="50"/>
      <c r="R25" s="50"/>
      <c r="S25" s="10"/>
      <c r="T25" s="10"/>
      <c r="U25" s="10"/>
      <c r="V25" s="10"/>
      <c r="W25" s="10"/>
      <c r="X25" s="51"/>
      <c r="Y25" s="51"/>
      <c r="Z25" s="51"/>
      <c r="AA25" s="51"/>
      <c r="AB25" s="51"/>
      <c r="AC25" s="52"/>
      <c r="AD25" s="52"/>
      <c r="AE25" s="53"/>
      <c r="AF25" s="45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21.75" customHeight="1">
      <c r="A26" s="41"/>
      <c r="B26" s="41"/>
      <c r="C26" s="47"/>
      <c r="D26" s="48" t="s">
        <v>3</v>
      </c>
      <c r="E26" s="169"/>
      <c r="F26" s="170"/>
      <c r="G26" s="170"/>
      <c r="H26" s="170"/>
      <c r="I26" s="170"/>
      <c r="J26" s="166"/>
      <c r="K26" s="171"/>
      <c r="L26" s="172"/>
      <c r="M26" s="49"/>
      <c r="N26" s="10"/>
      <c r="O26" s="50"/>
      <c r="P26" s="50"/>
      <c r="Q26" s="50"/>
      <c r="R26" s="50"/>
      <c r="S26" s="10"/>
      <c r="T26" s="10"/>
      <c r="U26" s="10"/>
      <c r="V26" s="10"/>
      <c r="W26" s="10"/>
      <c r="X26" s="51"/>
      <c r="Y26" s="51"/>
      <c r="Z26" s="51"/>
      <c r="AA26" s="51"/>
      <c r="AB26" s="51"/>
      <c r="AC26" s="52"/>
      <c r="AD26" s="52"/>
      <c r="AE26" s="53"/>
      <c r="AF26" s="45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21.75" customHeight="1">
      <c r="A27" s="41"/>
      <c r="B27" s="41"/>
      <c r="C27" s="47"/>
      <c r="D27" s="48" t="s">
        <v>3</v>
      </c>
      <c r="E27" s="169"/>
      <c r="F27" s="170"/>
      <c r="G27" s="170"/>
      <c r="H27" s="170"/>
      <c r="I27" s="170"/>
      <c r="J27" s="166"/>
      <c r="K27" s="171"/>
      <c r="L27" s="172"/>
      <c r="M27" s="49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2"/>
      <c r="AD27" s="42"/>
      <c r="AE27" s="44"/>
      <c r="AF27" s="45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21.75" customHeight="1">
      <c r="A28" s="41"/>
      <c r="B28" s="41"/>
      <c r="C28" s="128"/>
      <c r="D28" s="10"/>
      <c r="E28" s="129"/>
      <c r="F28" s="130"/>
      <c r="G28" s="130"/>
      <c r="H28" s="130"/>
      <c r="I28" s="130"/>
      <c r="J28" s="50"/>
      <c r="K28" s="2"/>
      <c r="L28" s="2"/>
      <c r="M28" s="131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2"/>
      <c r="AD28" s="42"/>
      <c r="AE28" s="44"/>
      <c r="AF28" s="45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25.5">
      <c r="A29" s="52"/>
      <c r="B29" s="52"/>
      <c r="C29" s="46" t="s">
        <v>5</v>
      </c>
      <c r="D29" s="54"/>
      <c r="E29" s="52"/>
      <c r="F29" s="52"/>
      <c r="G29" s="52"/>
      <c r="H29" s="52"/>
      <c r="I29" s="52"/>
      <c r="J29" s="52"/>
      <c r="K29" s="51" t="s">
        <v>1</v>
      </c>
      <c r="L29" s="51"/>
      <c r="M29" s="51"/>
      <c r="N29" s="51"/>
      <c r="O29" s="51"/>
      <c r="P29" s="51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1" t="s">
        <v>0</v>
      </c>
      <c r="AD29" s="55"/>
      <c r="AE29" s="56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27.75">
      <c r="A30" s="11"/>
      <c r="B30" s="57"/>
      <c r="C30" s="156" t="s">
        <v>231</v>
      </c>
      <c r="D30" s="157"/>
      <c r="E30" s="158"/>
      <c r="F30" s="179" t="s">
        <v>87</v>
      </c>
      <c r="G30" s="180"/>
      <c r="H30" s="180"/>
      <c r="I30" s="180"/>
      <c r="J30" s="181"/>
      <c r="K30" s="58">
        <v>257</v>
      </c>
      <c r="L30" s="51"/>
      <c r="M30" s="59"/>
      <c r="N30" s="59"/>
      <c r="O30" s="59"/>
      <c r="P30" s="59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1"/>
      <c r="AD30" s="62"/>
      <c r="AE30" s="52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5" customHeight="1">
      <c r="A31" s="63"/>
      <c r="B31" s="63"/>
      <c r="C31" s="64"/>
      <c r="D31" s="64"/>
      <c r="E31" s="65"/>
      <c r="F31" s="65"/>
      <c r="G31" s="64"/>
      <c r="H31" s="64"/>
      <c r="I31" s="64"/>
      <c r="J31" s="64"/>
      <c r="K31" s="66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4"/>
      <c r="X31" s="64"/>
      <c r="Y31" s="64"/>
      <c r="Z31" s="64"/>
      <c r="AA31" s="64"/>
      <c r="AB31" s="64"/>
      <c r="AC31" s="66"/>
      <c r="AD31" s="68"/>
      <c r="AE31" s="52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25.5">
      <c r="A32" s="52"/>
      <c r="B32" s="52"/>
      <c r="C32" s="46" t="s">
        <v>6</v>
      </c>
      <c r="D32" s="54"/>
      <c r="E32" s="52"/>
      <c r="F32" s="52"/>
      <c r="G32" s="52"/>
      <c r="H32" s="52"/>
      <c r="I32" s="52"/>
      <c r="J32" s="52"/>
      <c r="K32" s="51" t="s">
        <v>1</v>
      </c>
      <c r="L32" s="51"/>
      <c r="M32" s="69" t="s">
        <v>2</v>
      </c>
      <c r="N32" s="51"/>
      <c r="O32" s="51"/>
      <c r="P32" s="51"/>
      <c r="Q32" s="51"/>
      <c r="R32" s="51"/>
      <c r="S32" s="51"/>
      <c r="T32" s="51"/>
      <c r="U32" s="51"/>
      <c r="V32" s="51"/>
      <c r="W32" s="52"/>
      <c r="X32" s="52"/>
      <c r="Y32" s="52"/>
      <c r="Z32" s="52"/>
      <c r="AA32" s="52"/>
      <c r="AB32" s="52"/>
      <c r="AC32" s="51"/>
      <c r="AD32" s="55"/>
      <c r="AE32" s="52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27" customHeight="1">
      <c r="A33" s="11"/>
      <c r="B33" s="57"/>
      <c r="C33" s="156" t="s">
        <v>231</v>
      </c>
      <c r="D33" s="157"/>
      <c r="E33" s="158"/>
      <c r="F33" s="179" t="s">
        <v>87</v>
      </c>
      <c r="G33" s="180"/>
      <c r="H33" s="180"/>
      <c r="I33" s="180"/>
      <c r="J33" s="181"/>
      <c r="K33" s="58">
        <v>684</v>
      </c>
      <c r="L33" s="70"/>
      <c r="M33" s="71">
        <f>K33/3</f>
        <v>228</v>
      </c>
      <c r="N33" s="59"/>
      <c r="O33" s="59"/>
      <c r="P33" s="59"/>
      <c r="Q33" s="72"/>
      <c r="R33" s="73"/>
      <c r="S33" s="74"/>
      <c r="T33" s="74"/>
      <c r="U33" s="74"/>
      <c r="V33" s="74"/>
      <c r="W33" s="75"/>
      <c r="X33" s="75"/>
      <c r="Y33" s="75"/>
      <c r="Z33" s="75"/>
      <c r="AA33" s="75"/>
      <c r="AB33" s="75"/>
      <c r="AC33" s="61"/>
      <c r="AD33" s="62"/>
      <c r="AE33" s="52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3.5" customHeight="1">
      <c r="A34" s="63"/>
      <c r="B34" s="63"/>
      <c r="C34" s="65"/>
      <c r="D34" s="65"/>
      <c r="E34" s="65"/>
      <c r="F34" s="65"/>
      <c r="G34" s="64"/>
      <c r="H34" s="64"/>
      <c r="I34" s="64"/>
      <c r="J34" s="64"/>
      <c r="K34" s="66"/>
      <c r="L34" s="67"/>
      <c r="M34" s="76"/>
      <c r="N34" s="67"/>
      <c r="O34" s="67"/>
      <c r="P34" s="67"/>
      <c r="Q34" s="67"/>
      <c r="R34" s="67"/>
      <c r="S34" s="67"/>
      <c r="T34" s="67"/>
      <c r="U34" s="67"/>
      <c r="V34" s="67"/>
      <c r="W34" s="64"/>
      <c r="X34" s="64"/>
      <c r="Y34" s="64"/>
      <c r="Z34" s="64"/>
      <c r="AA34" s="64"/>
      <c r="AB34" s="64"/>
      <c r="AC34" s="68"/>
      <c r="AD34" s="68"/>
      <c r="AE34" s="52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25.5">
      <c r="A35" s="52"/>
      <c r="B35" s="52"/>
      <c r="C35" s="46" t="s">
        <v>7</v>
      </c>
      <c r="D35" s="54"/>
      <c r="E35" s="52"/>
      <c r="F35" s="52"/>
      <c r="G35" s="77"/>
      <c r="H35" s="77"/>
      <c r="I35" s="77"/>
      <c r="J35" s="77"/>
      <c r="K35" s="51" t="s">
        <v>1</v>
      </c>
      <c r="L35" s="51"/>
      <c r="M35" s="78" t="s">
        <v>2</v>
      </c>
      <c r="N35" s="51"/>
      <c r="O35" s="51"/>
      <c r="P35" s="51"/>
      <c r="Q35" s="51"/>
      <c r="R35" s="51"/>
      <c r="S35" s="51"/>
      <c r="T35" s="51"/>
      <c r="U35" s="51"/>
      <c r="V35" s="51"/>
      <c r="W35" s="77"/>
      <c r="X35" s="77"/>
      <c r="Y35" s="77"/>
      <c r="Z35" s="77"/>
      <c r="AA35" s="77"/>
      <c r="AB35" s="77"/>
      <c r="AC35" s="51"/>
      <c r="AD35" s="182"/>
      <c r="AE35" s="183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27" customHeight="1">
      <c r="A36" s="11"/>
      <c r="B36" s="57"/>
      <c r="C36" s="186" t="s">
        <v>87</v>
      </c>
      <c r="D36" s="187"/>
      <c r="E36" s="188"/>
      <c r="F36" s="189"/>
      <c r="G36" s="189"/>
      <c r="H36" s="189"/>
      <c r="I36" s="189"/>
      <c r="J36" s="190"/>
      <c r="K36" s="58">
        <v>638</v>
      </c>
      <c r="L36" s="70"/>
      <c r="M36" s="71">
        <f>K36/3</f>
        <v>212.66666666666666</v>
      </c>
      <c r="N36" s="59"/>
      <c r="O36" s="59"/>
      <c r="P36" s="59"/>
      <c r="Q36" s="72"/>
      <c r="R36" s="73"/>
      <c r="S36" s="79"/>
      <c r="T36" s="79"/>
      <c r="U36" s="79"/>
      <c r="V36" s="79"/>
      <c r="W36" s="60"/>
      <c r="X36" s="60"/>
      <c r="Y36" s="60"/>
      <c r="Z36" s="60"/>
      <c r="AA36" s="60"/>
      <c r="AB36" s="60"/>
      <c r="AC36" s="80"/>
      <c r="AD36" s="184"/>
      <c r="AE36" s="185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4.25" customHeight="1">
      <c r="A37" s="63"/>
      <c r="B37" s="63"/>
      <c r="C37" s="65"/>
      <c r="D37" s="65"/>
      <c r="E37" s="65"/>
      <c r="F37" s="65"/>
      <c r="G37" s="65"/>
      <c r="H37" s="65"/>
      <c r="I37" s="65"/>
      <c r="J37" s="65"/>
      <c r="K37" s="68"/>
      <c r="L37" s="81"/>
      <c r="M37" s="82"/>
      <c r="N37" s="81"/>
      <c r="O37" s="81"/>
      <c r="P37" s="81"/>
      <c r="Q37" s="83"/>
      <c r="R37" s="83"/>
      <c r="S37" s="83"/>
      <c r="T37" s="83"/>
      <c r="U37" s="83"/>
      <c r="V37" s="83"/>
      <c r="W37" s="65"/>
      <c r="X37" s="65"/>
      <c r="Y37" s="65"/>
      <c r="Z37" s="65"/>
      <c r="AA37" s="65"/>
      <c r="AB37" s="65"/>
      <c r="AC37" s="68"/>
      <c r="AD37" s="68"/>
      <c r="AE37" s="8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25.5">
      <c r="A38" s="52"/>
      <c r="B38" s="52"/>
      <c r="C38" s="46" t="s">
        <v>8</v>
      </c>
      <c r="D38" s="54"/>
      <c r="E38" s="52"/>
      <c r="F38" s="52"/>
      <c r="G38" s="77"/>
      <c r="H38" s="77"/>
      <c r="I38" s="77"/>
      <c r="J38" s="77"/>
      <c r="K38" s="51" t="s">
        <v>1</v>
      </c>
      <c r="L38" s="51"/>
      <c r="M38" s="78" t="s">
        <v>2</v>
      </c>
      <c r="N38" s="51"/>
      <c r="O38" s="51"/>
      <c r="P38" s="51"/>
      <c r="Q38" s="85"/>
      <c r="R38" s="85"/>
      <c r="S38" s="85"/>
      <c r="T38" s="85"/>
      <c r="U38" s="85"/>
      <c r="V38" s="85"/>
      <c r="W38" s="77"/>
      <c r="X38" s="77"/>
      <c r="Y38" s="77"/>
      <c r="Z38" s="77"/>
      <c r="AA38" s="77"/>
      <c r="AB38" s="77"/>
      <c r="AC38" s="51"/>
      <c r="AD38" s="182"/>
      <c r="AE38" s="183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27" customHeight="1">
      <c r="A39" s="11"/>
      <c r="B39" s="57"/>
      <c r="C39" s="186" t="s">
        <v>87</v>
      </c>
      <c r="D39" s="187"/>
      <c r="E39" s="188"/>
      <c r="F39" s="189"/>
      <c r="G39" s="189"/>
      <c r="H39" s="189"/>
      <c r="I39" s="189"/>
      <c r="J39" s="190"/>
      <c r="K39" s="58">
        <v>1717</v>
      </c>
      <c r="L39" s="70"/>
      <c r="M39" s="71">
        <f>K39/9</f>
        <v>190.77777777777777</v>
      </c>
      <c r="N39" s="59"/>
      <c r="O39" s="59"/>
      <c r="P39" s="59"/>
      <c r="Q39" s="86"/>
      <c r="R39" s="86"/>
      <c r="S39" s="86"/>
      <c r="T39" s="86"/>
      <c r="U39" s="86"/>
      <c r="V39" s="86"/>
      <c r="W39" s="60"/>
      <c r="X39" s="60"/>
      <c r="Y39" s="60"/>
      <c r="Z39" s="60"/>
      <c r="AA39" s="60"/>
      <c r="AB39" s="60"/>
      <c r="AC39" s="80"/>
      <c r="AD39" s="184"/>
      <c r="AE39" s="185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5" customHeight="1">
      <c r="A40" s="63"/>
      <c r="B40" s="6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8"/>
      <c r="AD40" s="68"/>
      <c r="AE40" s="8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8">
      <c r="A41" s="87"/>
      <c r="B41" s="87"/>
      <c r="C41" s="88"/>
      <c r="D41" s="88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90"/>
      <c r="AD41" s="91"/>
      <c r="AE41" s="45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2.75">
      <c r="A42" s="92"/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15">
      <c r="A43" s="92"/>
      <c r="B43" s="92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5"/>
      <c r="AD43" s="96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15">
      <c r="A44" s="92"/>
      <c r="B44" s="92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5"/>
      <c r="AD44" s="96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5">
      <c r="A45" s="95"/>
      <c r="B45" s="95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5"/>
      <c r="AD45" s="96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5">
      <c r="A46" s="95"/>
      <c r="B46" s="95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5"/>
      <c r="AD46" s="96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5">
      <c r="A47" s="95"/>
      <c r="B47" s="95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96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2.7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</sheetData>
  <mergeCells count="37">
    <mergeCell ref="Q4:AF8"/>
    <mergeCell ref="J17:L17"/>
    <mergeCell ref="J24:L24"/>
    <mergeCell ref="E24:I24"/>
    <mergeCell ref="E20:I20"/>
    <mergeCell ref="J20:L20"/>
    <mergeCell ref="C1:O1"/>
    <mergeCell ref="A2:P2"/>
    <mergeCell ref="E18:I18"/>
    <mergeCell ref="J18:L18"/>
    <mergeCell ref="A14:P14"/>
    <mergeCell ref="J16:L16"/>
    <mergeCell ref="E16:I16"/>
    <mergeCell ref="E17:I17"/>
    <mergeCell ref="AD39:AE39"/>
    <mergeCell ref="C36:J36"/>
    <mergeCell ref="C39:J39"/>
    <mergeCell ref="AD36:AE36"/>
    <mergeCell ref="AD38:AE38"/>
    <mergeCell ref="AD35:AE35"/>
    <mergeCell ref="E25:I25"/>
    <mergeCell ref="J25:L25"/>
    <mergeCell ref="E26:I26"/>
    <mergeCell ref="J27:L27"/>
    <mergeCell ref="J26:L26"/>
    <mergeCell ref="E27:I27"/>
    <mergeCell ref="F30:J30"/>
    <mergeCell ref="AG3:AQ3"/>
    <mergeCell ref="C30:E30"/>
    <mergeCell ref="C33:E33"/>
    <mergeCell ref="E19:I19"/>
    <mergeCell ref="T16:U16"/>
    <mergeCell ref="F33:J33"/>
    <mergeCell ref="T19:U19"/>
    <mergeCell ref="E23:I23"/>
    <mergeCell ref="J23:L23"/>
    <mergeCell ref="J19:L19"/>
  </mergeCells>
  <printOptions/>
  <pageMargins left="0.5" right="0.17" top="0.44" bottom="0.42" header="0.4" footer="0.42"/>
  <pageSetup fitToHeight="1" fitToWidth="1"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AQ59"/>
  <sheetViews>
    <sheetView zoomScale="75" zoomScaleNormal="75" workbookViewId="0" topLeftCell="A1">
      <selection activeCell="A16" sqref="A16"/>
    </sheetView>
  </sheetViews>
  <sheetFormatPr defaultColWidth="11.421875" defaultRowHeight="12.75"/>
  <cols>
    <col min="1" max="1" width="6.28125" style="0" customWidth="1"/>
    <col min="2" max="2" width="1.8515625" style="0" customWidth="1"/>
    <col min="3" max="3" width="30.140625" style="0" customWidth="1"/>
    <col min="4" max="4" width="4.00390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1.8515625" style="0" customWidth="1"/>
    <col min="17" max="19" width="5.7109375" style="0" customWidth="1"/>
    <col min="20" max="20" width="7.421875" style="0" customWidth="1"/>
    <col min="21" max="21" width="2.28125" style="0" customWidth="1"/>
    <col min="22" max="22" width="2.57421875" style="0" customWidth="1"/>
    <col min="23" max="23" width="5.8515625" style="0" customWidth="1"/>
    <col min="24" max="28" width="1.8515625" style="0" customWidth="1"/>
    <col min="29" max="29" width="12.140625" style="0" customWidth="1"/>
    <col min="30" max="30" width="4.00390625" style="0" customWidth="1"/>
    <col min="31" max="31" width="11.140625" style="0" customWidth="1"/>
    <col min="32" max="32" width="7.7109375" style="0" customWidth="1"/>
    <col min="33" max="16384" width="9.140625" style="0" customWidth="1"/>
  </cols>
  <sheetData>
    <row r="1" spans="1:43" ht="39.75" customHeight="1">
      <c r="A1" s="1" t="s">
        <v>0</v>
      </c>
      <c r="B1" s="1"/>
      <c r="C1" s="191" t="s">
        <v>45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8" customHeight="1">
      <c r="A2" s="192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 t="s">
        <v>0</v>
      </c>
      <c r="AD2" s="7" t="s">
        <v>0</v>
      </c>
      <c r="AE2" s="6" t="s">
        <v>0</v>
      </c>
      <c r="AF2" s="8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32.25" customHeight="1">
      <c r="A3" s="9">
        <v>1</v>
      </c>
      <c r="B3" s="9"/>
      <c r="C3" s="28" t="s">
        <v>94</v>
      </c>
      <c r="D3" s="40"/>
      <c r="E3" s="14">
        <v>18</v>
      </c>
      <c r="F3" s="14"/>
      <c r="G3" s="14">
        <v>15</v>
      </c>
      <c r="H3" s="14">
        <v>3</v>
      </c>
      <c r="I3" s="14">
        <v>0</v>
      </c>
      <c r="J3" s="14"/>
      <c r="K3" s="13">
        <v>23987</v>
      </c>
      <c r="L3" s="13"/>
      <c r="M3" s="24">
        <f>K3/162</f>
        <v>148.0679012345679</v>
      </c>
      <c r="N3" s="13"/>
      <c r="O3" s="30">
        <v>63</v>
      </c>
      <c r="P3" s="18"/>
      <c r="Q3" s="99" t="s">
        <v>0</v>
      </c>
      <c r="R3" s="99"/>
      <c r="S3" s="100"/>
      <c r="T3" s="16"/>
      <c r="U3" s="12"/>
      <c r="V3" s="12"/>
      <c r="W3" s="101"/>
      <c r="X3" s="18"/>
      <c r="Y3" s="18"/>
      <c r="Z3" s="18"/>
      <c r="AA3" s="18"/>
      <c r="AB3" s="18"/>
      <c r="AC3" s="19"/>
      <c r="AD3" s="20"/>
      <c r="AE3" s="21"/>
      <c r="AF3" s="22"/>
      <c r="AG3" s="173" t="s">
        <v>0</v>
      </c>
      <c r="AH3" s="174"/>
      <c r="AI3" s="174"/>
      <c r="AJ3" s="174"/>
      <c r="AK3" s="174"/>
      <c r="AL3" s="174"/>
      <c r="AM3" s="174"/>
      <c r="AN3" s="174"/>
      <c r="AO3" s="174"/>
      <c r="AP3" s="174"/>
      <c r="AQ3" s="174"/>
    </row>
    <row r="4" spans="1:43" ht="27.75">
      <c r="A4" s="27">
        <v>2</v>
      </c>
      <c r="B4" s="27"/>
      <c r="C4" s="34" t="s">
        <v>95</v>
      </c>
      <c r="D4" s="98"/>
      <c r="E4" s="35">
        <v>18</v>
      </c>
      <c r="F4" s="35"/>
      <c r="G4" s="35">
        <v>15</v>
      </c>
      <c r="H4" s="35">
        <v>1</v>
      </c>
      <c r="I4" s="35">
        <v>2</v>
      </c>
      <c r="J4" s="35"/>
      <c r="K4" s="36">
        <v>23943</v>
      </c>
      <c r="L4" s="36"/>
      <c r="M4" s="37">
        <f>K4/162</f>
        <v>147.7962962962963</v>
      </c>
      <c r="N4" s="36"/>
      <c r="O4" s="38">
        <v>61</v>
      </c>
      <c r="P4" s="13"/>
      <c r="Q4" s="14" t="s">
        <v>41</v>
      </c>
      <c r="R4" s="14"/>
      <c r="S4" s="16"/>
      <c r="T4" s="16"/>
      <c r="U4" s="24"/>
      <c r="V4" s="24"/>
      <c r="W4" s="101"/>
      <c r="X4" s="14"/>
      <c r="Y4" s="13"/>
      <c r="Z4" s="13"/>
      <c r="AA4" s="13"/>
      <c r="AB4" s="13"/>
      <c r="AC4" s="14"/>
      <c r="AD4" s="25"/>
      <c r="AE4" s="21"/>
      <c r="AF4" s="26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27.75">
      <c r="A5" s="23">
        <v>3</v>
      </c>
      <c r="B5" s="23"/>
      <c r="C5" s="28" t="s">
        <v>93</v>
      </c>
      <c r="D5" s="40"/>
      <c r="E5" s="14">
        <v>18</v>
      </c>
      <c r="F5" s="14"/>
      <c r="G5" s="14">
        <v>14</v>
      </c>
      <c r="H5" s="14">
        <v>2</v>
      </c>
      <c r="I5" s="14">
        <v>2</v>
      </c>
      <c r="J5" s="14"/>
      <c r="K5" s="13">
        <v>21723</v>
      </c>
      <c r="L5" s="13"/>
      <c r="M5" s="24">
        <f>K5/159</f>
        <v>136.62264150943398</v>
      </c>
      <c r="N5" s="13"/>
      <c r="O5" s="30">
        <v>57</v>
      </c>
      <c r="P5" s="13"/>
      <c r="Q5" s="14" t="s">
        <v>0</v>
      </c>
      <c r="R5" s="14" t="s">
        <v>0</v>
      </c>
      <c r="S5" s="16"/>
      <c r="T5" s="16"/>
      <c r="U5" s="24"/>
      <c r="V5" s="24"/>
      <c r="W5" s="101"/>
      <c r="X5" s="14"/>
      <c r="Y5" s="13"/>
      <c r="Z5" s="13"/>
      <c r="AA5" s="13"/>
      <c r="AB5" s="13"/>
      <c r="AC5" s="14"/>
      <c r="AD5" s="25"/>
      <c r="AE5" s="21"/>
      <c r="AF5" s="26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27.75">
      <c r="A6" s="23">
        <v>4</v>
      </c>
      <c r="B6" s="23"/>
      <c r="C6" s="39" t="s">
        <v>96</v>
      </c>
      <c r="D6" s="40"/>
      <c r="E6" s="14">
        <v>18</v>
      </c>
      <c r="F6" s="14"/>
      <c r="G6" s="14">
        <v>10</v>
      </c>
      <c r="H6" s="14">
        <v>0</v>
      </c>
      <c r="I6" s="14">
        <v>8</v>
      </c>
      <c r="J6" s="14"/>
      <c r="K6" s="13">
        <v>19451</v>
      </c>
      <c r="L6" s="13"/>
      <c r="M6" s="24">
        <f>K6/153</f>
        <v>127.13071895424837</v>
      </c>
      <c r="N6" s="13"/>
      <c r="O6" s="30">
        <v>36.5</v>
      </c>
      <c r="P6" s="13"/>
      <c r="Q6" s="29"/>
      <c r="R6" s="29"/>
      <c r="S6" s="16"/>
      <c r="T6" s="16"/>
      <c r="U6" s="24"/>
      <c r="V6" s="24"/>
      <c r="W6" s="101"/>
      <c r="X6" s="29"/>
      <c r="Y6" s="13"/>
      <c r="Z6" s="13"/>
      <c r="AA6" s="13"/>
      <c r="AB6" s="13"/>
      <c r="AC6" s="29"/>
      <c r="AD6" s="31"/>
      <c r="AE6" s="21"/>
      <c r="AF6" s="32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27.75">
      <c r="A7" s="23">
        <v>5</v>
      </c>
      <c r="B7" s="23"/>
      <c r="C7" s="28" t="s">
        <v>89</v>
      </c>
      <c r="D7" s="40"/>
      <c r="E7" s="14">
        <v>18</v>
      </c>
      <c r="F7" s="14"/>
      <c r="G7" s="14">
        <v>9</v>
      </c>
      <c r="H7" s="14">
        <v>1</v>
      </c>
      <c r="I7" s="14">
        <v>8</v>
      </c>
      <c r="J7" s="14"/>
      <c r="K7" s="13">
        <v>19831</v>
      </c>
      <c r="L7" s="13"/>
      <c r="M7" s="24">
        <f>K7/162</f>
        <v>122.41358024691358</v>
      </c>
      <c r="N7" s="13"/>
      <c r="O7" s="30">
        <v>35</v>
      </c>
      <c r="P7" s="13"/>
      <c r="Q7" s="14"/>
      <c r="R7" s="14"/>
      <c r="S7" s="16"/>
      <c r="T7" s="16"/>
      <c r="U7" s="24"/>
      <c r="V7" s="24"/>
      <c r="W7" s="101"/>
      <c r="X7" s="14"/>
      <c r="Y7" s="13"/>
      <c r="Z7" s="13"/>
      <c r="AA7" s="13"/>
      <c r="AB7" s="13"/>
      <c r="AC7" s="14"/>
      <c r="AD7" s="25"/>
      <c r="AE7" s="21"/>
      <c r="AF7" s="26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27.75">
      <c r="A8" s="23">
        <v>6</v>
      </c>
      <c r="B8" s="23"/>
      <c r="C8" s="28" t="s">
        <v>90</v>
      </c>
      <c r="D8" s="40"/>
      <c r="E8" s="14">
        <v>18</v>
      </c>
      <c r="F8" s="14"/>
      <c r="G8" s="14">
        <v>5</v>
      </c>
      <c r="H8" s="14">
        <v>1</v>
      </c>
      <c r="I8" s="14">
        <v>12</v>
      </c>
      <c r="J8" s="14"/>
      <c r="K8" s="13">
        <v>17896</v>
      </c>
      <c r="L8" s="13"/>
      <c r="M8" s="24">
        <f>K8/153</f>
        <v>116.9673202614379</v>
      </c>
      <c r="N8" s="13"/>
      <c r="O8" s="30">
        <v>25</v>
      </c>
      <c r="P8" s="13"/>
      <c r="Q8" s="29"/>
      <c r="R8" s="29"/>
      <c r="S8" s="16"/>
      <c r="T8" s="16"/>
      <c r="U8" s="24"/>
      <c r="V8" s="24"/>
      <c r="W8" s="101"/>
      <c r="X8" s="29"/>
      <c r="Y8" s="13"/>
      <c r="Z8" s="13"/>
      <c r="AA8" s="13"/>
      <c r="AB8" s="13"/>
      <c r="AC8" s="29"/>
      <c r="AD8" s="31"/>
      <c r="AE8" s="21"/>
      <c r="AF8" s="32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27.75">
      <c r="A9" s="23">
        <v>7</v>
      </c>
      <c r="B9" s="23"/>
      <c r="C9" s="28" t="s">
        <v>92</v>
      </c>
      <c r="D9" s="40"/>
      <c r="E9" s="14">
        <v>18</v>
      </c>
      <c r="F9" s="14"/>
      <c r="G9" s="14">
        <v>5</v>
      </c>
      <c r="H9" s="14">
        <v>0</v>
      </c>
      <c r="I9" s="14">
        <v>13</v>
      </c>
      <c r="J9" s="14"/>
      <c r="K9" s="13">
        <v>19793</v>
      </c>
      <c r="L9" s="13"/>
      <c r="M9" s="24">
        <f>K9/162</f>
        <v>122.17901234567901</v>
      </c>
      <c r="N9" s="13"/>
      <c r="O9" s="30">
        <v>23.5</v>
      </c>
      <c r="P9" s="13"/>
      <c r="Q9" s="29"/>
      <c r="R9" s="29"/>
      <c r="S9" s="16"/>
      <c r="T9" s="16"/>
      <c r="U9" s="24"/>
      <c r="V9" s="24"/>
      <c r="W9" s="101"/>
      <c r="X9" s="29"/>
      <c r="Y9" s="13"/>
      <c r="Z9" s="13"/>
      <c r="AA9" s="13"/>
      <c r="AB9" s="13"/>
      <c r="AC9" s="29"/>
      <c r="AD9" s="31"/>
      <c r="AE9" s="21"/>
      <c r="AF9" s="32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27.75">
      <c r="A10" s="23">
        <v>8</v>
      </c>
      <c r="B10" s="23"/>
      <c r="C10" s="28" t="s">
        <v>97</v>
      </c>
      <c r="D10" s="40"/>
      <c r="E10" s="14">
        <v>18</v>
      </c>
      <c r="F10" s="14"/>
      <c r="G10" s="14">
        <v>5</v>
      </c>
      <c r="H10" s="14">
        <v>1</v>
      </c>
      <c r="I10" s="14">
        <v>12</v>
      </c>
      <c r="J10" s="14"/>
      <c r="K10" s="13">
        <v>17270</v>
      </c>
      <c r="L10" s="13"/>
      <c r="M10" s="24">
        <f>K10/144</f>
        <v>119.93055555555556</v>
      </c>
      <c r="N10" s="13"/>
      <c r="O10" s="30">
        <v>22</v>
      </c>
      <c r="P10" s="13"/>
      <c r="Q10" s="29"/>
      <c r="R10" s="29"/>
      <c r="S10" s="16"/>
      <c r="T10" s="16"/>
      <c r="U10" s="24"/>
      <c r="V10" s="24"/>
      <c r="W10" s="101"/>
      <c r="X10" s="29"/>
      <c r="Y10" s="13"/>
      <c r="Z10" s="13"/>
      <c r="AA10" s="13"/>
      <c r="AB10" s="13"/>
      <c r="AC10" s="29"/>
      <c r="AD10" s="31"/>
      <c r="AE10" s="21"/>
      <c r="AF10" s="32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27.75">
      <c r="A11" s="23">
        <v>9</v>
      </c>
      <c r="B11" s="23"/>
      <c r="C11" s="28" t="s">
        <v>98</v>
      </c>
      <c r="D11" s="40"/>
      <c r="E11" s="14">
        <v>18</v>
      </c>
      <c r="F11" s="14"/>
      <c r="G11" s="14">
        <v>3</v>
      </c>
      <c r="H11" s="14">
        <v>2</v>
      </c>
      <c r="I11" s="14">
        <v>13</v>
      </c>
      <c r="J11" s="14"/>
      <c r="K11" s="13">
        <v>19076</v>
      </c>
      <c r="L11" s="13"/>
      <c r="M11" s="24">
        <f>K11/162</f>
        <v>117.75308641975309</v>
      </c>
      <c r="N11" s="13"/>
      <c r="O11" s="30">
        <v>21</v>
      </c>
      <c r="P11" s="13"/>
      <c r="Q11" s="29"/>
      <c r="R11" s="29"/>
      <c r="S11" s="16"/>
      <c r="T11" s="16"/>
      <c r="U11" s="24"/>
      <c r="V11" s="24"/>
      <c r="W11" s="101"/>
      <c r="X11" s="29"/>
      <c r="Y11" s="13"/>
      <c r="Z11" s="13"/>
      <c r="AA11" s="13"/>
      <c r="AB11" s="13"/>
      <c r="AC11" s="29"/>
      <c r="AD11" s="31"/>
      <c r="AE11" s="21"/>
      <c r="AF11" s="32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27.75">
      <c r="A12" s="23">
        <v>10</v>
      </c>
      <c r="B12" s="23"/>
      <c r="C12" s="28" t="s">
        <v>91</v>
      </c>
      <c r="D12" s="23"/>
      <c r="E12" s="29">
        <v>18</v>
      </c>
      <c r="F12" s="29"/>
      <c r="G12" s="29">
        <v>3</v>
      </c>
      <c r="H12" s="29">
        <v>1</v>
      </c>
      <c r="I12" s="29">
        <v>14</v>
      </c>
      <c r="J12" s="29"/>
      <c r="K12" s="13">
        <v>18057</v>
      </c>
      <c r="L12" s="13"/>
      <c r="M12" s="24">
        <f>K12/162</f>
        <v>111.46296296296296</v>
      </c>
      <c r="N12" s="13" t="s">
        <v>0</v>
      </c>
      <c r="O12" s="30">
        <v>16</v>
      </c>
      <c r="P12" s="13"/>
      <c r="Q12" s="29"/>
      <c r="R12" s="29"/>
      <c r="S12" s="16"/>
      <c r="T12" s="16"/>
      <c r="U12" s="24"/>
      <c r="V12" s="24"/>
      <c r="W12" s="101"/>
      <c r="X12" s="29"/>
      <c r="Y12" s="13"/>
      <c r="Z12" s="13"/>
      <c r="AA12" s="13"/>
      <c r="AB12" s="13"/>
      <c r="AC12" s="29"/>
      <c r="AD12" s="31"/>
      <c r="AE12" s="21"/>
      <c r="AF12" s="32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5.75" customHeight="1">
      <c r="A13" s="23"/>
      <c r="B13" s="23"/>
      <c r="C13" s="39"/>
      <c r="D13" s="40"/>
      <c r="E13" s="14"/>
      <c r="F13" s="14"/>
      <c r="G13" s="14"/>
      <c r="H13" s="14"/>
      <c r="I13" s="14"/>
      <c r="J13" s="14"/>
      <c r="K13" s="13"/>
      <c r="L13" s="13"/>
      <c r="M13" s="24"/>
      <c r="N13" s="13"/>
      <c r="O13" s="30"/>
      <c r="P13" s="13"/>
      <c r="Q13" s="29"/>
      <c r="R13" s="29"/>
      <c r="S13" s="16"/>
      <c r="T13" s="16"/>
      <c r="U13" s="24"/>
      <c r="V13" s="24"/>
      <c r="W13" s="101"/>
      <c r="X13" s="29"/>
      <c r="Y13" s="13"/>
      <c r="Z13" s="13"/>
      <c r="AA13" s="13"/>
      <c r="AB13" s="13"/>
      <c r="AC13" s="29"/>
      <c r="AD13" s="31"/>
      <c r="AE13" s="21"/>
      <c r="AF13" s="32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3.5" customHeight="1">
      <c r="A14" s="194" t="s">
        <v>0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2"/>
      <c r="AD14" s="42"/>
      <c r="AE14" s="44"/>
      <c r="AF14" s="45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20.25" customHeight="1">
      <c r="A15" s="41"/>
      <c r="B15" s="41"/>
      <c r="C15" s="46" t="s">
        <v>363</v>
      </c>
      <c r="D15" s="42"/>
      <c r="E15" s="42" t="s">
        <v>0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2"/>
      <c r="AD15" s="42"/>
      <c r="AE15" s="44"/>
      <c r="AF15" s="45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21.75" customHeight="1">
      <c r="A16" s="41"/>
      <c r="B16" s="41"/>
      <c r="C16" s="47" t="s">
        <v>92</v>
      </c>
      <c r="D16" s="48" t="s">
        <v>3</v>
      </c>
      <c r="E16" s="163" t="s">
        <v>93</v>
      </c>
      <c r="F16" s="164"/>
      <c r="G16" s="164"/>
      <c r="H16" s="164"/>
      <c r="I16" s="165"/>
      <c r="J16" s="166" t="s">
        <v>364</v>
      </c>
      <c r="K16" s="167"/>
      <c r="L16" s="168"/>
      <c r="M16" s="49" t="s">
        <v>116</v>
      </c>
      <c r="N16" s="10"/>
      <c r="O16" s="50"/>
      <c r="P16" s="50"/>
      <c r="Q16" s="50"/>
      <c r="R16" s="50"/>
      <c r="S16" s="10"/>
      <c r="T16" s="178"/>
      <c r="U16" s="178"/>
      <c r="V16" s="10"/>
      <c r="W16" s="10"/>
      <c r="X16" s="51"/>
      <c r="Y16" s="51"/>
      <c r="Z16" s="51"/>
      <c r="AA16" s="51"/>
      <c r="AB16" s="51"/>
      <c r="AC16" s="52"/>
      <c r="AD16" s="52"/>
      <c r="AE16" s="53"/>
      <c r="AF16" s="45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21.75" customHeight="1">
      <c r="A17" s="41"/>
      <c r="B17" s="41"/>
      <c r="C17" s="47" t="s">
        <v>97</v>
      </c>
      <c r="D17" s="48" t="s">
        <v>3</v>
      </c>
      <c r="E17" s="163" t="s">
        <v>96</v>
      </c>
      <c r="F17" s="164"/>
      <c r="G17" s="164"/>
      <c r="H17" s="164"/>
      <c r="I17" s="165"/>
      <c r="J17" s="166" t="s">
        <v>365</v>
      </c>
      <c r="K17" s="167"/>
      <c r="L17" s="168"/>
      <c r="M17" s="49" t="s">
        <v>116</v>
      </c>
      <c r="N17" s="10"/>
      <c r="O17" s="50"/>
      <c r="P17" s="50"/>
      <c r="Q17" s="50"/>
      <c r="R17" s="50"/>
      <c r="S17" s="10"/>
      <c r="T17" s="10"/>
      <c r="U17" s="10"/>
      <c r="V17" s="10"/>
      <c r="W17" s="10"/>
      <c r="X17" s="51"/>
      <c r="Y17" s="51"/>
      <c r="Z17" s="51"/>
      <c r="AA17" s="51"/>
      <c r="AB17" s="51"/>
      <c r="AC17" s="52"/>
      <c r="AD17" s="52"/>
      <c r="AE17" s="53"/>
      <c r="AF17" s="45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21.75" customHeight="1">
      <c r="A18" s="41"/>
      <c r="B18" s="41"/>
      <c r="C18" s="47" t="s">
        <v>94</v>
      </c>
      <c r="D18" s="48" t="s">
        <v>3</v>
      </c>
      <c r="E18" s="163" t="s">
        <v>95</v>
      </c>
      <c r="F18" s="164"/>
      <c r="G18" s="164"/>
      <c r="H18" s="164"/>
      <c r="I18" s="165"/>
      <c r="J18" s="166" t="s">
        <v>366</v>
      </c>
      <c r="K18" s="167"/>
      <c r="L18" s="168"/>
      <c r="M18" s="49" t="s">
        <v>69</v>
      </c>
      <c r="N18" s="10"/>
      <c r="O18" s="50"/>
      <c r="P18" s="50"/>
      <c r="Q18" s="50"/>
      <c r="R18" s="50"/>
      <c r="S18" s="10"/>
      <c r="T18" s="10"/>
      <c r="U18" s="10"/>
      <c r="V18" s="10"/>
      <c r="W18" s="10"/>
      <c r="X18" s="51"/>
      <c r="Y18" s="51"/>
      <c r="Z18" s="51"/>
      <c r="AA18" s="51"/>
      <c r="AB18" s="51"/>
      <c r="AC18" s="52"/>
      <c r="AD18" s="52"/>
      <c r="AE18" s="53"/>
      <c r="AF18" s="45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21.75" customHeight="1">
      <c r="A19" s="41"/>
      <c r="B19" s="41"/>
      <c r="C19" s="47" t="s">
        <v>90</v>
      </c>
      <c r="D19" s="48" t="s">
        <v>3</v>
      </c>
      <c r="E19" s="153" t="s">
        <v>96</v>
      </c>
      <c r="F19" s="154"/>
      <c r="G19" s="154"/>
      <c r="H19" s="154"/>
      <c r="I19" s="155"/>
      <c r="J19" s="166" t="s">
        <v>381</v>
      </c>
      <c r="K19" s="167"/>
      <c r="L19" s="168"/>
      <c r="M19" s="49" t="s">
        <v>116</v>
      </c>
      <c r="N19" s="10"/>
      <c r="O19" s="50"/>
      <c r="P19" s="50"/>
      <c r="Q19" s="50"/>
      <c r="R19" s="50"/>
      <c r="S19" s="10"/>
      <c r="T19" s="10"/>
      <c r="U19" s="10"/>
      <c r="V19" s="10"/>
      <c r="W19" s="10"/>
      <c r="X19" s="51"/>
      <c r="Y19" s="51"/>
      <c r="Z19" s="51"/>
      <c r="AA19" s="51"/>
      <c r="AB19" s="51"/>
      <c r="AC19" s="52"/>
      <c r="AD19" s="52"/>
      <c r="AE19" s="53"/>
      <c r="AF19" s="45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21.75" customHeight="1">
      <c r="A20" s="41"/>
      <c r="B20" s="41"/>
      <c r="C20" s="47" t="s">
        <v>73</v>
      </c>
      <c r="D20" s="48" t="s">
        <v>3</v>
      </c>
      <c r="E20" s="169" t="s">
        <v>367</v>
      </c>
      <c r="F20" s="170"/>
      <c r="G20" s="170"/>
      <c r="H20" s="170"/>
      <c r="I20" s="170"/>
      <c r="J20" s="166" t="s">
        <v>368</v>
      </c>
      <c r="K20" s="171"/>
      <c r="L20" s="172"/>
      <c r="M20" s="49" t="s">
        <v>69</v>
      </c>
      <c r="N20" s="10"/>
      <c r="O20" s="50"/>
      <c r="P20" s="50"/>
      <c r="Q20" s="50"/>
      <c r="R20" s="50"/>
      <c r="S20" s="10"/>
      <c r="T20" s="10"/>
      <c r="U20" s="10"/>
      <c r="V20" s="10"/>
      <c r="W20" s="10"/>
      <c r="X20" s="51"/>
      <c r="Y20" s="51"/>
      <c r="Z20" s="51"/>
      <c r="AA20" s="51"/>
      <c r="AB20" s="51"/>
      <c r="AC20" s="52"/>
      <c r="AD20" s="52"/>
      <c r="AE20" s="53"/>
      <c r="AF20" s="45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21.75" customHeight="1">
      <c r="A21" s="41"/>
      <c r="B21" s="41"/>
      <c r="C21" s="47" t="s">
        <v>369</v>
      </c>
      <c r="D21" s="48" t="s">
        <v>3</v>
      </c>
      <c r="E21" s="169" t="s">
        <v>90</v>
      </c>
      <c r="F21" s="170"/>
      <c r="G21" s="170"/>
      <c r="H21" s="170"/>
      <c r="I21" s="170"/>
      <c r="J21" s="166" t="s">
        <v>370</v>
      </c>
      <c r="K21" s="171"/>
      <c r="L21" s="172"/>
      <c r="M21" s="49" t="s">
        <v>30</v>
      </c>
      <c r="N21" s="10"/>
      <c r="O21" s="50"/>
      <c r="P21" s="50"/>
      <c r="Q21" s="50"/>
      <c r="R21" s="50"/>
      <c r="S21" s="10"/>
      <c r="T21" s="10"/>
      <c r="U21" s="10"/>
      <c r="V21" s="10"/>
      <c r="W21" s="10"/>
      <c r="X21" s="51"/>
      <c r="Y21" s="51"/>
      <c r="Z21" s="51"/>
      <c r="AA21" s="51"/>
      <c r="AB21" s="51"/>
      <c r="AC21" s="52"/>
      <c r="AD21" s="52"/>
      <c r="AE21" s="53"/>
      <c r="AF21" s="45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21.75" customHeight="1">
      <c r="A22" s="41"/>
      <c r="B22" s="41"/>
      <c r="C22" s="128"/>
      <c r="D22" s="10"/>
      <c r="E22" s="129"/>
      <c r="F22" s="130"/>
      <c r="G22" s="130"/>
      <c r="H22" s="130"/>
      <c r="I22" s="130"/>
      <c r="J22" s="50"/>
      <c r="K22" s="2"/>
      <c r="L22" s="2"/>
      <c r="M22" s="131"/>
      <c r="N22" s="10"/>
      <c r="O22" s="50"/>
      <c r="P22" s="50"/>
      <c r="Q22" s="50"/>
      <c r="R22" s="50"/>
      <c r="S22" s="10"/>
      <c r="T22" s="10"/>
      <c r="U22" s="10"/>
      <c r="V22" s="10"/>
      <c r="W22" s="10"/>
      <c r="X22" s="51"/>
      <c r="Y22" s="51"/>
      <c r="Z22" s="51"/>
      <c r="AA22" s="51"/>
      <c r="AB22" s="51"/>
      <c r="AC22" s="52"/>
      <c r="AD22" s="52"/>
      <c r="AE22" s="53"/>
      <c r="AF22" s="45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21.75" customHeight="1">
      <c r="A23" s="41"/>
      <c r="B23" s="41"/>
      <c r="C23" s="46" t="s">
        <v>354</v>
      </c>
      <c r="D23" s="42"/>
      <c r="E23" s="42" t="s">
        <v>0</v>
      </c>
      <c r="F23" s="42"/>
      <c r="G23" s="43"/>
      <c r="H23" s="43"/>
      <c r="I23" s="43"/>
      <c r="J23" s="43"/>
      <c r="K23" s="43"/>
      <c r="L23" s="43"/>
      <c r="M23" s="43"/>
      <c r="N23" s="10"/>
      <c r="O23" s="50"/>
      <c r="P23" s="50"/>
      <c r="Q23" s="50"/>
      <c r="R23" s="50"/>
      <c r="S23" s="10"/>
      <c r="T23" s="10"/>
      <c r="U23" s="10"/>
      <c r="V23" s="10"/>
      <c r="W23" s="10"/>
      <c r="X23" s="51"/>
      <c r="Y23" s="51"/>
      <c r="Z23" s="51"/>
      <c r="AA23" s="51"/>
      <c r="AB23" s="51"/>
      <c r="AC23" s="52"/>
      <c r="AD23" s="52"/>
      <c r="AE23" s="53"/>
      <c r="AF23" s="45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21.75" customHeight="1">
      <c r="A24" s="41"/>
      <c r="B24" s="41"/>
      <c r="C24" s="47" t="s">
        <v>90</v>
      </c>
      <c r="D24" s="48" t="s">
        <v>3</v>
      </c>
      <c r="E24" s="163" t="s">
        <v>92</v>
      </c>
      <c r="F24" s="164"/>
      <c r="G24" s="164"/>
      <c r="H24" s="164"/>
      <c r="I24" s="165"/>
      <c r="J24" s="166" t="s">
        <v>355</v>
      </c>
      <c r="K24" s="167"/>
      <c r="L24" s="168"/>
      <c r="M24" s="49" t="s">
        <v>30</v>
      </c>
      <c r="N24" s="10"/>
      <c r="O24" s="50"/>
      <c r="P24" s="50"/>
      <c r="Q24" s="50"/>
      <c r="R24" s="50"/>
      <c r="S24" s="10"/>
      <c r="T24" s="10"/>
      <c r="U24" s="10"/>
      <c r="V24" s="10"/>
      <c r="W24" s="10"/>
      <c r="X24" s="51"/>
      <c r="Y24" s="51"/>
      <c r="Z24" s="51"/>
      <c r="AA24" s="51"/>
      <c r="AB24" s="51"/>
      <c r="AC24" s="52"/>
      <c r="AD24" s="52"/>
      <c r="AE24" s="53"/>
      <c r="AF24" s="45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21.75" customHeight="1">
      <c r="A25" s="41"/>
      <c r="B25" s="41"/>
      <c r="C25" s="47" t="s">
        <v>91</v>
      </c>
      <c r="D25" s="48" t="s">
        <v>3</v>
      </c>
      <c r="E25" s="163" t="s">
        <v>97</v>
      </c>
      <c r="F25" s="164"/>
      <c r="G25" s="164"/>
      <c r="H25" s="164"/>
      <c r="I25" s="165"/>
      <c r="J25" s="166" t="s">
        <v>356</v>
      </c>
      <c r="K25" s="167"/>
      <c r="L25" s="168"/>
      <c r="M25" s="49" t="s">
        <v>69</v>
      </c>
      <c r="N25" s="10"/>
      <c r="O25" s="50"/>
      <c r="P25" s="50"/>
      <c r="Q25" s="50"/>
      <c r="R25" s="50"/>
      <c r="S25" s="10"/>
      <c r="T25" s="10"/>
      <c r="U25" s="10"/>
      <c r="V25" s="10"/>
      <c r="W25" s="10"/>
      <c r="X25" s="51"/>
      <c r="Y25" s="51"/>
      <c r="Z25" s="51"/>
      <c r="AA25" s="51"/>
      <c r="AB25" s="51"/>
      <c r="AC25" s="52"/>
      <c r="AD25" s="52"/>
      <c r="AE25" s="53"/>
      <c r="AF25" s="45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21.75" customHeight="1">
      <c r="A26" s="41"/>
      <c r="B26" s="41"/>
      <c r="C26" s="47"/>
      <c r="D26" s="48" t="s">
        <v>3</v>
      </c>
      <c r="E26" s="163"/>
      <c r="F26" s="164"/>
      <c r="G26" s="164"/>
      <c r="H26" s="164"/>
      <c r="I26" s="165"/>
      <c r="J26" s="166"/>
      <c r="K26" s="167"/>
      <c r="L26" s="168"/>
      <c r="M26" s="49"/>
      <c r="N26" s="10"/>
      <c r="O26" s="50"/>
      <c r="P26" s="50"/>
      <c r="Q26" s="50"/>
      <c r="R26" s="50"/>
      <c r="S26" s="10"/>
      <c r="T26" s="10"/>
      <c r="U26" s="10"/>
      <c r="V26" s="10"/>
      <c r="W26" s="10"/>
      <c r="X26" s="51"/>
      <c r="Y26" s="51"/>
      <c r="Z26" s="51"/>
      <c r="AA26" s="51"/>
      <c r="AB26" s="51"/>
      <c r="AC26" s="52"/>
      <c r="AD26" s="52"/>
      <c r="AE26" s="53"/>
      <c r="AF26" s="45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21.75" customHeight="1">
      <c r="A27" s="41"/>
      <c r="B27" s="41"/>
      <c r="C27" s="47"/>
      <c r="D27" s="48" t="s">
        <v>3</v>
      </c>
      <c r="E27" s="169"/>
      <c r="F27" s="170"/>
      <c r="G27" s="170"/>
      <c r="H27" s="170"/>
      <c r="I27" s="170"/>
      <c r="J27" s="166"/>
      <c r="K27" s="171"/>
      <c r="L27" s="172"/>
      <c r="M27" s="49"/>
      <c r="N27" s="10"/>
      <c r="O27" s="50"/>
      <c r="P27" s="50"/>
      <c r="Q27" s="50"/>
      <c r="R27" s="50"/>
      <c r="S27" s="10"/>
      <c r="T27" s="10"/>
      <c r="U27" s="10"/>
      <c r="V27" s="10"/>
      <c r="W27" s="10"/>
      <c r="X27" s="51"/>
      <c r="Y27" s="51"/>
      <c r="Z27" s="51"/>
      <c r="AA27" s="51"/>
      <c r="AB27" s="51"/>
      <c r="AC27" s="52"/>
      <c r="AD27" s="52"/>
      <c r="AE27" s="53"/>
      <c r="AF27" s="45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21.75" customHeight="1">
      <c r="A28" s="41"/>
      <c r="B28" s="41"/>
      <c r="C28" s="47"/>
      <c r="D28" s="48" t="s">
        <v>3</v>
      </c>
      <c r="E28" s="169"/>
      <c r="F28" s="170"/>
      <c r="G28" s="170"/>
      <c r="H28" s="170"/>
      <c r="I28" s="170"/>
      <c r="J28" s="166"/>
      <c r="K28" s="171"/>
      <c r="L28" s="172"/>
      <c r="M28" s="49"/>
      <c r="N28" s="10"/>
      <c r="O28" s="50"/>
      <c r="P28" s="50"/>
      <c r="Q28" s="50"/>
      <c r="R28" s="50"/>
      <c r="S28" s="10"/>
      <c r="T28" s="10"/>
      <c r="U28" s="10"/>
      <c r="V28" s="10"/>
      <c r="W28" s="10"/>
      <c r="X28" s="51"/>
      <c r="Y28" s="51"/>
      <c r="Z28" s="51"/>
      <c r="AA28" s="51"/>
      <c r="AB28" s="51"/>
      <c r="AC28" s="52"/>
      <c r="AD28" s="52"/>
      <c r="AE28" s="53"/>
      <c r="AF28" s="45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21.75" customHeight="1">
      <c r="A29" s="41"/>
      <c r="B29" s="41"/>
      <c r="C29" s="128"/>
      <c r="D29" s="10"/>
      <c r="E29" s="129"/>
      <c r="F29" s="130"/>
      <c r="G29" s="130"/>
      <c r="H29" s="130"/>
      <c r="I29" s="130"/>
      <c r="J29" s="50"/>
      <c r="K29" s="2"/>
      <c r="L29" s="2"/>
      <c r="M29" s="131"/>
      <c r="N29" s="10"/>
      <c r="O29" s="50"/>
      <c r="P29" s="50"/>
      <c r="Q29" s="50"/>
      <c r="R29" s="50"/>
      <c r="S29" s="10"/>
      <c r="T29" s="10"/>
      <c r="U29" s="10"/>
      <c r="V29" s="10"/>
      <c r="W29" s="10"/>
      <c r="X29" s="51"/>
      <c r="Y29" s="51"/>
      <c r="Z29" s="51"/>
      <c r="AA29" s="51"/>
      <c r="AB29" s="51"/>
      <c r="AC29" s="52"/>
      <c r="AD29" s="52"/>
      <c r="AE29" s="53"/>
      <c r="AF29" s="45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25.5">
      <c r="A30" s="52"/>
      <c r="B30" s="52"/>
      <c r="C30" s="46" t="s">
        <v>5</v>
      </c>
      <c r="D30" s="54"/>
      <c r="E30" s="52"/>
      <c r="F30" s="52"/>
      <c r="G30" s="52"/>
      <c r="H30" s="52"/>
      <c r="I30" s="52"/>
      <c r="J30" s="52"/>
      <c r="K30" s="51" t="s">
        <v>1</v>
      </c>
      <c r="L30" s="51"/>
      <c r="M30" s="51"/>
      <c r="N30" s="51"/>
      <c r="O30" s="51"/>
      <c r="P30" s="51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1" t="s">
        <v>0</v>
      </c>
      <c r="AD30" s="55"/>
      <c r="AE30" s="56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27.75">
      <c r="A31" s="11"/>
      <c r="B31" s="57"/>
      <c r="C31" s="156" t="s">
        <v>286</v>
      </c>
      <c r="D31" s="157"/>
      <c r="E31" s="198"/>
      <c r="F31" s="160" t="s">
        <v>95</v>
      </c>
      <c r="G31" s="161"/>
      <c r="H31" s="161"/>
      <c r="I31" s="161"/>
      <c r="J31" s="162"/>
      <c r="K31" s="58">
        <v>258</v>
      </c>
      <c r="L31" s="51"/>
      <c r="M31" s="59"/>
      <c r="N31" s="59"/>
      <c r="O31" s="59"/>
      <c r="P31" s="59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1"/>
      <c r="AD31" s="62"/>
      <c r="AE31" s="52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5" customHeight="1">
      <c r="A32" s="63"/>
      <c r="B32" s="63"/>
      <c r="C32" s="64"/>
      <c r="D32" s="64"/>
      <c r="E32" s="65"/>
      <c r="F32" s="65"/>
      <c r="G32" s="64"/>
      <c r="H32" s="64"/>
      <c r="I32" s="64"/>
      <c r="J32" s="64"/>
      <c r="K32" s="66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4"/>
      <c r="X32" s="64"/>
      <c r="Y32" s="64"/>
      <c r="Z32" s="64"/>
      <c r="AA32" s="64"/>
      <c r="AB32" s="64"/>
      <c r="AC32" s="66"/>
      <c r="AD32" s="68"/>
      <c r="AE32" s="52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25.5">
      <c r="A33" s="52"/>
      <c r="B33" s="52"/>
      <c r="C33" s="46" t="s">
        <v>6</v>
      </c>
      <c r="D33" s="54"/>
      <c r="E33" s="52"/>
      <c r="F33" s="52"/>
      <c r="G33" s="52"/>
      <c r="H33" s="52"/>
      <c r="I33" s="52"/>
      <c r="J33" s="52"/>
      <c r="K33" s="51" t="s">
        <v>1</v>
      </c>
      <c r="L33" s="51"/>
      <c r="M33" s="69" t="s">
        <v>2</v>
      </c>
      <c r="N33" s="51"/>
      <c r="O33" s="51"/>
      <c r="P33" s="51"/>
      <c r="Q33" s="51"/>
      <c r="R33" s="51"/>
      <c r="S33" s="51"/>
      <c r="T33" s="51"/>
      <c r="U33" s="51"/>
      <c r="V33" s="51"/>
      <c r="W33" s="52"/>
      <c r="X33" s="52"/>
      <c r="Y33" s="52"/>
      <c r="Z33" s="52"/>
      <c r="AA33" s="52"/>
      <c r="AB33" s="52"/>
      <c r="AC33" s="51"/>
      <c r="AD33" s="55"/>
      <c r="AE33" s="52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27" customHeight="1">
      <c r="A34" s="11"/>
      <c r="B34" s="57"/>
      <c r="C34" s="156" t="s">
        <v>286</v>
      </c>
      <c r="D34" s="157"/>
      <c r="E34" s="158"/>
      <c r="F34" s="199" t="s">
        <v>95</v>
      </c>
      <c r="G34" s="200"/>
      <c r="H34" s="200"/>
      <c r="I34" s="200"/>
      <c r="J34" s="201"/>
      <c r="K34" s="58">
        <v>596</v>
      </c>
      <c r="L34" s="70"/>
      <c r="M34" s="71">
        <f>K34/3</f>
        <v>198.66666666666666</v>
      </c>
      <c r="N34" s="59"/>
      <c r="O34" s="59"/>
      <c r="P34" s="59"/>
      <c r="Q34" s="72"/>
      <c r="R34" s="73"/>
      <c r="S34" s="74"/>
      <c r="T34" s="74"/>
      <c r="U34" s="74"/>
      <c r="V34" s="74"/>
      <c r="W34" s="75"/>
      <c r="X34" s="75"/>
      <c r="Y34" s="75"/>
      <c r="Z34" s="75"/>
      <c r="AA34" s="75"/>
      <c r="AB34" s="75"/>
      <c r="AC34" s="61"/>
      <c r="AD34" s="62"/>
      <c r="AE34" s="52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13.5" customHeight="1">
      <c r="A35" s="63"/>
      <c r="B35" s="63"/>
      <c r="C35" s="65"/>
      <c r="D35" s="65"/>
      <c r="E35" s="65"/>
      <c r="F35" s="65"/>
      <c r="G35" s="64"/>
      <c r="H35" s="64"/>
      <c r="I35" s="64"/>
      <c r="J35" s="64"/>
      <c r="K35" s="66"/>
      <c r="L35" s="67"/>
      <c r="M35" s="76"/>
      <c r="N35" s="67"/>
      <c r="O35" s="67"/>
      <c r="P35" s="67"/>
      <c r="Q35" s="67"/>
      <c r="R35" s="67"/>
      <c r="S35" s="67"/>
      <c r="T35" s="67"/>
      <c r="U35" s="67"/>
      <c r="V35" s="67"/>
      <c r="W35" s="64"/>
      <c r="X35" s="64"/>
      <c r="Y35" s="64"/>
      <c r="Z35" s="64"/>
      <c r="AA35" s="64"/>
      <c r="AB35" s="64"/>
      <c r="AC35" s="68"/>
      <c r="AD35" s="68"/>
      <c r="AE35" s="52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25.5">
      <c r="A36" s="52"/>
      <c r="B36" s="52"/>
      <c r="C36" s="46" t="s">
        <v>7</v>
      </c>
      <c r="D36" s="54"/>
      <c r="E36" s="52"/>
      <c r="F36" s="52"/>
      <c r="G36" s="77"/>
      <c r="H36" s="77"/>
      <c r="I36" s="77"/>
      <c r="J36" s="77"/>
      <c r="K36" s="51" t="s">
        <v>1</v>
      </c>
      <c r="L36" s="51"/>
      <c r="M36" s="78" t="s">
        <v>2</v>
      </c>
      <c r="N36" s="51"/>
      <c r="O36" s="51"/>
      <c r="P36" s="51"/>
      <c r="Q36" s="51"/>
      <c r="R36" s="51"/>
      <c r="S36" s="51"/>
      <c r="T36" s="51"/>
      <c r="U36" s="51"/>
      <c r="V36" s="51"/>
      <c r="W36" s="77"/>
      <c r="X36" s="77"/>
      <c r="Y36" s="77"/>
      <c r="Z36" s="77"/>
      <c r="AA36" s="77"/>
      <c r="AB36" s="77"/>
      <c r="AC36" s="51"/>
      <c r="AD36" s="182"/>
      <c r="AE36" s="183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27" customHeight="1">
      <c r="A37" s="11"/>
      <c r="B37" s="57"/>
      <c r="C37" s="186" t="s">
        <v>95</v>
      </c>
      <c r="D37" s="187"/>
      <c r="E37" s="188"/>
      <c r="F37" s="189"/>
      <c r="G37" s="189"/>
      <c r="H37" s="189"/>
      <c r="I37" s="189"/>
      <c r="J37" s="190"/>
      <c r="K37" s="58">
        <v>572</v>
      </c>
      <c r="L37" s="70"/>
      <c r="M37" s="71">
        <f>K37/3</f>
        <v>190.66666666666666</v>
      </c>
      <c r="N37" s="59"/>
      <c r="O37" s="59"/>
      <c r="P37" s="59"/>
      <c r="Q37" s="72"/>
      <c r="R37" s="73"/>
      <c r="S37" s="79"/>
      <c r="T37" s="79"/>
      <c r="U37" s="79"/>
      <c r="V37" s="79"/>
      <c r="W37" s="60"/>
      <c r="X37" s="60"/>
      <c r="Y37" s="60"/>
      <c r="Z37" s="60"/>
      <c r="AA37" s="60"/>
      <c r="AB37" s="60"/>
      <c r="AC37" s="80"/>
      <c r="AD37" s="184"/>
      <c r="AE37" s="185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14.25" customHeight="1">
      <c r="A38" s="63"/>
      <c r="B38" s="63"/>
      <c r="C38" s="65"/>
      <c r="D38" s="65"/>
      <c r="E38" s="65"/>
      <c r="F38" s="65"/>
      <c r="G38" s="65"/>
      <c r="H38" s="65"/>
      <c r="I38" s="65"/>
      <c r="J38" s="65"/>
      <c r="K38" s="68"/>
      <c r="L38" s="81"/>
      <c r="M38" s="82"/>
      <c r="N38" s="81"/>
      <c r="O38" s="81"/>
      <c r="P38" s="81"/>
      <c r="Q38" s="83"/>
      <c r="R38" s="83"/>
      <c r="S38" s="83"/>
      <c r="T38" s="83"/>
      <c r="U38" s="83"/>
      <c r="V38" s="83"/>
      <c r="W38" s="65"/>
      <c r="X38" s="65"/>
      <c r="Y38" s="65"/>
      <c r="Z38" s="65"/>
      <c r="AA38" s="65"/>
      <c r="AB38" s="65"/>
      <c r="AC38" s="68"/>
      <c r="AD38" s="68"/>
      <c r="AE38" s="8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25.5">
      <c r="A39" s="52"/>
      <c r="B39" s="52"/>
      <c r="C39" s="46" t="s">
        <v>8</v>
      </c>
      <c r="D39" s="54"/>
      <c r="E39" s="52"/>
      <c r="F39" s="52"/>
      <c r="G39" s="77"/>
      <c r="H39" s="77"/>
      <c r="I39" s="77"/>
      <c r="J39" s="77"/>
      <c r="K39" s="51" t="s">
        <v>1</v>
      </c>
      <c r="L39" s="51"/>
      <c r="M39" s="78" t="s">
        <v>2</v>
      </c>
      <c r="N39" s="51"/>
      <c r="O39" s="51"/>
      <c r="P39" s="51"/>
      <c r="Q39" s="85"/>
      <c r="R39" s="85"/>
      <c r="S39" s="85"/>
      <c r="T39" s="85"/>
      <c r="U39" s="85"/>
      <c r="V39" s="85"/>
      <c r="W39" s="77"/>
      <c r="X39" s="77"/>
      <c r="Y39" s="77"/>
      <c r="Z39" s="77"/>
      <c r="AA39" s="77"/>
      <c r="AB39" s="77"/>
      <c r="AC39" s="51"/>
      <c r="AD39" s="182"/>
      <c r="AE39" s="183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27" customHeight="1">
      <c r="A40" s="11"/>
      <c r="B40" s="57"/>
      <c r="C40" s="186" t="s">
        <v>95</v>
      </c>
      <c r="D40" s="187"/>
      <c r="E40" s="188"/>
      <c r="F40" s="189"/>
      <c r="G40" s="189"/>
      <c r="H40" s="189"/>
      <c r="I40" s="189"/>
      <c r="J40" s="190"/>
      <c r="K40" s="58">
        <v>1525</v>
      </c>
      <c r="L40" s="70"/>
      <c r="M40" s="71">
        <f>K40/9</f>
        <v>169.44444444444446</v>
      </c>
      <c r="N40" s="59"/>
      <c r="O40" s="59"/>
      <c r="P40" s="59"/>
      <c r="Q40" s="86"/>
      <c r="R40" s="86"/>
      <c r="S40" s="86"/>
      <c r="T40" s="86"/>
      <c r="U40" s="86"/>
      <c r="V40" s="86"/>
      <c r="W40" s="60"/>
      <c r="X40" s="60"/>
      <c r="Y40" s="60"/>
      <c r="Z40" s="60"/>
      <c r="AA40" s="60"/>
      <c r="AB40" s="60"/>
      <c r="AC40" s="80"/>
      <c r="AD40" s="184"/>
      <c r="AE40" s="185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5" customHeight="1">
      <c r="A41" s="63"/>
      <c r="B41" s="63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8"/>
      <c r="AD41" s="68"/>
      <c r="AE41" s="8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8">
      <c r="A42" s="87"/>
      <c r="B42" s="87"/>
      <c r="C42" s="88"/>
      <c r="D42" s="88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90"/>
      <c r="AD42" s="91"/>
      <c r="AE42" s="45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12.75">
      <c r="A43" s="92"/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15">
      <c r="A44" s="92"/>
      <c r="B44" s="92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5"/>
      <c r="AD44" s="96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5">
      <c r="A45" s="92"/>
      <c r="B45" s="92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5"/>
      <c r="AD45" s="96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5">
      <c r="A46" s="95"/>
      <c r="B46" s="95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5"/>
      <c r="AD46" s="96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5">
      <c r="A47" s="95"/>
      <c r="B47" s="95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96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5">
      <c r="A48" s="95"/>
      <c r="B48" s="95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5"/>
      <c r="AD48" s="96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2.7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</sheetData>
  <mergeCells count="36">
    <mergeCell ref="J19:L19"/>
    <mergeCell ref="E24:I24"/>
    <mergeCell ref="J24:L24"/>
    <mergeCell ref="E21:I21"/>
    <mergeCell ref="E20:I20"/>
    <mergeCell ref="J20:L20"/>
    <mergeCell ref="E25:I25"/>
    <mergeCell ref="J25:L25"/>
    <mergeCell ref="AD36:AE36"/>
    <mergeCell ref="AG3:AQ3"/>
    <mergeCell ref="T16:U16"/>
    <mergeCell ref="E17:I17"/>
    <mergeCell ref="J18:L18"/>
    <mergeCell ref="E28:I28"/>
    <mergeCell ref="J28:L28"/>
    <mergeCell ref="J27:L27"/>
    <mergeCell ref="C31:E31"/>
    <mergeCell ref="J21:L21"/>
    <mergeCell ref="E27:I27"/>
    <mergeCell ref="AD40:AE40"/>
    <mergeCell ref="C37:J37"/>
    <mergeCell ref="C40:J40"/>
    <mergeCell ref="AD37:AE37"/>
    <mergeCell ref="AD39:AE39"/>
    <mergeCell ref="C34:E34"/>
    <mergeCell ref="F34:J34"/>
    <mergeCell ref="C1:O1"/>
    <mergeCell ref="F31:J31"/>
    <mergeCell ref="J16:L16"/>
    <mergeCell ref="E16:I16"/>
    <mergeCell ref="E18:I18"/>
    <mergeCell ref="A2:P2"/>
    <mergeCell ref="A14:P14"/>
    <mergeCell ref="J26:L26"/>
    <mergeCell ref="J17:L17"/>
    <mergeCell ref="E26:I26"/>
  </mergeCells>
  <printOptions/>
  <pageMargins left="0.5" right="0.17" top="0.44" bottom="0.42" header="0.4" footer="0.42"/>
  <pageSetup fitToHeight="1" fitToWidth="1" horizontalDpi="300" verticalDpi="3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A1:Q210"/>
  <sheetViews>
    <sheetView workbookViewId="0" topLeftCell="A1">
      <selection activeCell="B17" sqref="B17"/>
    </sheetView>
  </sheetViews>
  <sheetFormatPr defaultColWidth="11.421875" defaultRowHeight="12.75"/>
  <cols>
    <col min="1" max="1" width="5.7109375" style="0" customWidth="1"/>
    <col min="2" max="2" width="31.28125" style="0" customWidth="1"/>
    <col min="3" max="3" width="20.28125" style="0" customWidth="1"/>
    <col min="4" max="4" width="4.003906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  <col min="9" max="16384" width="9.140625" style="0" customWidth="1"/>
  </cols>
  <sheetData>
    <row r="1" spans="1:17" ht="37.5">
      <c r="A1" s="202" t="s">
        <v>4</v>
      </c>
      <c r="B1" s="174"/>
      <c r="C1" s="174"/>
      <c r="D1" s="174"/>
      <c r="E1" s="174"/>
      <c r="F1" s="174"/>
      <c r="G1" s="17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 customHeight="1">
      <c r="A2" s="207"/>
      <c r="B2" s="159"/>
      <c r="C2" s="159"/>
      <c r="D2" s="159"/>
      <c r="E2" s="159"/>
      <c r="F2" s="159"/>
      <c r="G2" s="159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6.25">
      <c r="A3" s="203" t="s">
        <v>382</v>
      </c>
      <c r="B3" s="204"/>
      <c r="C3" s="204"/>
      <c r="D3" s="204"/>
      <c r="E3" s="204"/>
      <c r="F3" s="204"/>
      <c r="G3" s="20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8.5" customHeight="1">
      <c r="A4" s="205" t="s">
        <v>15</v>
      </c>
      <c r="B4" s="206"/>
      <c r="C4" s="206"/>
      <c r="D4" s="206"/>
      <c r="E4" s="206"/>
      <c r="F4" s="206"/>
      <c r="G4" s="206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8">
      <c r="A5" s="103" t="s">
        <v>11</v>
      </c>
      <c r="B5" s="103" t="s">
        <v>12</v>
      </c>
      <c r="C5" s="103" t="s">
        <v>13</v>
      </c>
      <c r="D5" s="103"/>
      <c r="E5" s="104" t="s">
        <v>1</v>
      </c>
      <c r="F5" s="105" t="s">
        <v>14</v>
      </c>
      <c r="G5" s="105" t="s">
        <v>2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">
      <c r="A6" s="106"/>
      <c r="B6" s="106"/>
      <c r="C6" s="106"/>
      <c r="D6" s="106"/>
      <c r="E6" s="107"/>
      <c r="F6" s="108"/>
      <c r="G6" s="109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1" customHeight="1">
      <c r="A7" s="110">
        <v>1</v>
      </c>
      <c r="B7" s="113" t="s">
        <v>348</v>
      </c>
      <c r="C7" s="113" t="s">
        <v>46</v>
      </c>
      <c r="D7" s="113"/>
      <c r="E7" s="114">
        <v>616</v>
      </c>
      <c r="F7" s="115">
        <v>3</v>
      </c>
      <c r="G7" s="116">
        <f>E7/F7</f>
        <v>205.33333333333334</v>
      </c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1" customHeight="1">
      <c r="A8" s="110">
        <f>A7+1</f>
        <v>2</v>
      </c>
      <c r="B8" s="113" t="s">
        <v>263</v>
      </c>
      <c r="C8" s="113" t="s">
        <v>18</v>
      </c>
      <c r="D8" s="113"/>
      <c r="E8" s="114">
        <v>8456</v>
      </c>
      <c r="F8" s="115">
        <v>42</v>
      </c>
      <c r="G8" s="116">
        <f>E8/F8</f>
        <v>201.33333333333334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1" customHeight="1">
      <c r="A9" s="111">
        <f aca="true" t="shared" si="0" ref="A9:A36">A8+1</f>
        <v>3</v>
      </c>
      <c r="B9" s="119" t="s">
        <v>64</v>
      </c>
      <c r="C9" s="119" t="s">
        <v>46</v>
      </c>
      <c r="D9" s="119"/>
      <c r="E9" s="120">
        <v>9338</v>
      </c>
      <c r="F9" s="121">
        <v>48</v>
      </c>
      <c r="G9" s="122">
        <f>E9/F9</f>
        <v>194.54166666666666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1" customHeight="1">
      <c r="A10" s="112">
        <f t="shared" si="0"/>
        <v>4</v>
      </c>
      <c r="B10" s="113" t="s">
        <v>55</v>
      </c>
      <c r="C10" s="113" t="s">
        <v>22</v>
      </c>
      <c r="D10" s="113"/>
      <c r="E10" s="114">
        <v>12791</v>
      </c>
      <c r="F10" s="115">
        <v>66</v>
      </c>
      <c r="G10" s="116">
        <f>E10/F10</f>
        <v>193.8030303030303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1" customHeight="1">
      <c r="A11" s="112">
        <f t="shared" si="0"/>
        <v>5</v>
      </c>
      <c r="B11" s="113" t="s">
        <v>62</v>
      </c>
      <c r="C11" s="113" t="s">
        <v>46</v>
      </c>
      <c r="D11" s="113"/>
      <c r="E11" s="114">
        <v>10159</v>
      </c>
      <c r="F11" s="115">
        <v>54</v>
      </c>
      <c r="G11" s="116">
        <f aca="true" t="shared" si="1" ref="G9:G78">E11/F11</f>
        <v>188.12962962962962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21" customHeight="1">
      <c r="A12" s="112">
        <f t="shared" si="0"/>
        <v>6</v>
      </c>
      <c r="B12" s="113" t="s">
        <v>178</v>
      </c>
      <c r="C12" s="113" t="s">
        <v>73</v>
      </c>
      <c r="D12" s="113"/>
      <c r="E12" s="114">
        <v>12313</v>
      </c>
      <c r="F12" s="115">
        <v>66</v>
      </c>
      <c r="G12" s="116">
        <f>E12/F12</f>
        <v>186.56060606060606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21" customHeight="1">
      <c r="A13" s="112">
        <f t="shared" si="0"/>
        <v>7</v>
      </c>
      <c r="B13" s="113" t="s">
        <v>61</v>
      </c>
      <c r="C13" s="113" t="s">
        <v>20</v>
      </c>
      <c r="D13" s="113"/>
      <c r="E13" s="114">
        <v>4457</v>
      </c>
      <c r="F13" s="115">
        <v>24</v>
      </c>
      <c r="G13" s="116">
        <f>E13/F13</f>
        <v>185.70833333333334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21" customHeight="1">
      <c r="A14" s="112">
        <f t="shared" si="0"/>
        <v>8</v>
      </c>
      <c r="B14" s="113" t="s">
        <v>188</v>
      </c>
      <c r="C14" s="113" t="s">
        <v>75</v>
      </c>
      <c r="D14" s="113"/>
      <c r="E14" s="114">
        <v>10115</v>
      </c>
      <c r="F14" s="115">
        <v>55</v>
      </c>
      <c r="G14" s="116">
        <f t="shared" si="1"/>
        <v>183.9090909090909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21" customHeight="1">
      <c r="A15" s="112">
        <f t="shared" si="0"/>
        <v>9</v>
      </c>
      <c r="B15" s="113" t="s">
        <v>54</v>
      </c>
      <c r="C15" s="113" t="s">
        <v>22</v>
      </c>
      <c r="D15" s="113"/>
      <c r="E15" s="114">
        <v>4755</v>
      </c>
      <c r="F15" s="115">
        <v>26</v>
      </c>
      <c r="G15" s="116">
        <f>E15/F15</f>
        <v>182.8846153846154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1" customHeight="1">
      <c r="A16" s="118">
        <f t="shared" si="0"/>
        <v>10</v>
      </c>
      <c r="B16" s="119" t="s">
        <v>180</v>
      </c>
      <c r="C16" s="119" t="s">
        <v>74</v>
      </c>
      <c r="D16" s="119"/>
      <c r="E16" s="120">
        <v>12594</v>
      </c>
      <c r="F16" s="121">
        <v>69</v>
      </c>
      <c r="G16" s="122">
        <f t="shared" si="1"/>
        <v>182.52173913043478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1" customHeight="1">
      <c r="A17" s="112">
        <f t="shared" si="0"/>
        <v>11</v>
      </c>
      <c r="B17" s="113" t="s">
        <v>181</v>
      </c>
      <c r="C17" s="113" t="s">
        <v>46</v>
      </c>
      <c r="D17" s="113"/>
      <c r="E17" s="114">
        <v>7881</v>
      </c>
      <c r="F17" s="115">
        <v>44</v>
      </c>
      <c r="G17" s="116">
        <f>E17/F17</f>
        <v>179.11363636363637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21" customHeight="1">
      <c r="A18" s="112">
        <f t="shared" si="0"/>
        <v>12</v>
      </c>
      <c r="B18" s="113" t="s">
        <v>192</v>
      </c>
      <c r="C18" s="113" t="s">
        <v>77</v>
      </c>
      <c r="D18" s="113"/>
      <c r="E18" s="114">
        <v>11066</v>
      </c>
      <c r="F18" s="115">
        <v>63</v>
      </c>
      <c r="G18" s="116">
        <f t="shared" si="1"/>
        <v>175.65079365079364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21" customHeight="1">
      <c r="A19" s="112">
        <f t="shared" si="0"/>
        <v>13</v>
      </c>
      <c r="B19" s="113" t="s">
        <v>189</v>
      </c>
      <c r="C19" s="113" t="s">
        <v>19</v>
      </c>
      <c r="D19" s="113"/>
      <c r="E19" s="114">
        <v>7715</v>
      </c>
      <c r="F19" s="115">
        <v>44</v>
      </c>
      <c r="G19" s="116">
        <f>E19/F19</f>
        <v>175.3409090909091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1" customHeight="1">
      <c r="A20" s="112">
        <f t="shared" si="0"/>
        <v>14</v>
      </c>
      <c r="B20" s="113" t="s">
        <v>264</v>
      </c>
      <c r="C20" s="113" t="s">
        <v>18</v>
      </c>
      <c r="D20" s="113"/>
      <c r="E20" s="114">
        <v>526</v>
      </c>
      <c r="F20" s="115">
        <v>3</v>
      </c>
      <c r="G20" s="116">
        <f>E20/F20</f>
        <v>175.33333333333334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21" customHeight="1">
      <c r="A21" s="112">
        <f t="shared" si="0"/>
        <v>15</v>
      </c>
      <c r="B21" s="113" t="s">
        <v>58</v>
      </c>
      <c r="C21" s="113" t="s">
        <v>21</v>
      </c>
      <c r="D21" s="113"/>
      <c r="E21" s="114">
        <v>10129</v>
      </c>
      <c r="F21" s="115">
        <v>58</v>
      </c>
      <c r="G21" s="116">
        <f>E21/F21</f>
        <v>174.63793103448276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21" customHeight="1">
      <c r="A22" s="112">
        <f t="shared" si="0"/>
        <v>16</v>
      </c>
      <c r="B22" s="113" t="s">
        <v>63</v>
      </c>
      <c r="C22" s="113" t="s">
        <v>46</v>
      </c>
      <c r="D22" s="113"/>
      <c r="E22" s="114">
        <v>4532</v>
      </c>
      <c r="F22" s="115">
        <v>26</v>
      </c>
      <c r="G22" s="116">
        <f t="shared" si="1"/>
        <v>174.30769230769232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21" customHeight="1">
      <c r="A23" s="112">
        <f t="shared" si="0"/>
        <v>17</v>
      </c>
      <c r="B23" s="113" t="s">
        <v>285</v>
      </c>
      <c r="C23" s="113" t="s">
        <v>22</v>
      </c>
      <c r="D23" s="113"/>
      <c r="E23" s="114">
        <v>1726</v>
      </c>
      <c r="F23" s="115">
        <v>10</v>
      </c>
      <c r="G23" s="116">
        <f>E23/F23</f>
        <v>172.6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21" customHeight="1">
      <c r="A24" s="112">
        <f t="shared" si="0"/>
        <v>18</v>
      </c>
      <c r="B24" s="113" t="s">
        <v>224</v>
      </c>
      <c r="C24" s="113" t="s">
        <v>75</v>
      </c>
      <c r="D24" s="113"/>
      <c r="E24" s="114">
        <v>8926</v>
      </c>
      <c r="F24" s="115">
        <v>52</v>
      </c>
      <c r="G24" s="116">
        <f t="shared" si="1"/>
        <v>171.65384615384616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21" customHeight="1">
      <c r="A25" s="112">
        <f t="shared" si="0"/>
        <v>19</v>
      </c>
      <c r="B25" s="113" t="s">
        <v>257</v>
      </c>
      <c r="C25" s="113" t="s">
        <v>19</v>
      </c>
      <c r="D25" s="113"/>
      <c r="E25" s="114">
        <v>8201</v>
      </c>
      <c r="F25" s="115">
        <v>48</v>
      </c>
      <c r="G25" s="116">
        <f>E25/F25</f>
        <v>170.85416666666666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21" customHeight="1">
      <c r="A26" s="118">
        <f t="shared" si="0"/>
        <v>20</v>
      </c>
      <c r="B26" s="119" t="s">
        <v>52</v>
      </c>
      <c r="C26" s="119" t="s">
        <v>18</v>
      </c>
      <c r="D26" s="119"/>
      <c r="E26" s="120">
        <v>7649</v>
      </c>
      <c r="F26" s="121">
        <v>45</v>
      </c>
      <c r="G26" s="122">
        <f>E26/F26</f>
        <v>169.9777777777778</v>
      </c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21" customHeight="1">
      <c r="A27" s="112">
        <f t="shared" si="0"/>
        <v>21</v>
      </c>
      <c r="B27" s="113" t="s">
        <v>34</v>
      </c>
      <c r="C27" s="113" t="s">
        <v>18</v>
      </c>
      <c r="D27" s="113"/>
      <c r="E27" s="114">
        <v>10704</v>
      </c>
      <c r="F27" s="115">
        <v>63</v>
      </c>
      <c r="G27" s="116">
        <f>E27/F27</f>
        <v>169.9047619047619</v>
      </c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1" customHeight="1">
      <c r="A28" s="112">
        <f t="shared" si="0"/>
        <v>22</v>
      </c>
      <c r="B28" s="113" t="s">
        <v>304</v>
      </c>
      <c r="C28" s="113" t="s">
        <v>21</v>
      </c>
      <c r="D28" s="113"/>
      <c r="E28" s="114">
        <v>3906</v>
      </c>
      <c r="F28" s="115">
        <v>23</v>
      </c>
      <c r="G28" s="116">
        <f>E28/F28</f>
        <v>169.82608695652175</v>
      </c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21" customHeight="1">
      <c r="A29" s="112">
        <f t="shared" si="0"/>
        <v>23</v>
      </c>
      <c r="B29" s="113" t="s">
        <v>324</v>
      </c>
      <c r="C29" s="113" t="s">
        <v>19</v>
      </c>
      <c r="D29" s="113"/>
      <c r="E29" s="114">
        <v>508</v>
      </c>
      <c r="F29" s="115">
        <v>3</v>
      </c>
      <c r="G29" s="116">
        <f>E29/F29</f>
        <v>169.33333333333334</v>
      </c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21" customHeight="1">
      <c r="A30" s="112">
        <f t="shared" si="0"/>
        <v>24</v>
      </c>
      <c r="B30" s="113" t="s">
        <v>190</v>
      </c>
      <c r="C30" s="113" t="s">
        <v>77</v>
      </c>
      <c r="D30" s="113"/>
      <c r="E30" s="114">
        <v>10612</v>
      </c>
      <c r="F30" s="115">
        <v>63</v>
      </c>
      <c r="G30" s="116">
        <f>E30/F30</f>
        <v>168.44444444444446</v>
      </c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1" customHeight="1">
      <c r="A31" s="112">
        <f t="shared" si="0"/>
        <v>25</v>
      </c>
      <c r="B31" s="113" t="s">
        <v>260</v>
      </c>
      <c r="C31" s="113" t="s">
        <v>76</v>
      </c>
      <c r="D31" s="113"/>
      <c r="E31" s="114">
        <v>2525</v>
      </c>
      <c r="F31" s="115">
        <v>15</v>
      </c>
      <c r="G31" s="116">
        <f t="shared" si="1"/>
        <v>168.33333333333334</v>
      </c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21" customHeight="1">
      <c r="A32" s="112">
        <f t="shared" si="0"/>
        <v>26</v>
      </c>
      <c r="B32" s="113" t="s">
        <v>205</v>
      </c>
      <c r="C32" s="113" t="s">
        <v>76</v>
      </c>
      <c r="D32" s="113"/>
      <c r="E32" s="114">
        <v>11004</v>
      </c>
      <c r="F32" s="115">
        <v>66</v>
      </c>
      <c r="G32" s="116">
        <f t="shared" si="1"/>
        <v>166.72727272727272</v>
      </c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21" customHeight="1">
      <c r="A33" s="112">
        <f t="shared" si="0"/>
        <v>27</v>
      </c>
      <c r="B33" s="113" t="s">
        <v>225</v>
      </c>
      <c r="C33" s="113" t="s">
        <v>22</v>
      </c>
      <c r="D33" s="113"/>
      <c r="E33" s="114">
        <v>7443</v>
      </c>
      <c r="F33" s="115">
        <v>45</v>
      </c>
      <c r="G33" s="116">
        <f>E33/F33</f>
        <v>165.4</v>
      </c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21" customHeight="1">
      <c r="A34" s="112">
        <f t="shared" si="0"/>
        <v>28</v>
      </c>
      <c r="B34" s="113" t="s">
        <v>230</v>
      </c>
      <c r="C34" s="113" t="s">
        <v>21</v>
      </c>
      <c r="D34" s="113"/>
      <c r="E34" s="114">
        <v>5107</v>
      </c>
      <c r="F34" s="115">
        <v>31</v>
      </c>
      <c r="G34" s="116">
        <f t="shared" si="1"/>
        <v>164.74193548387098</v>
      </c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21" customHeight="1">
      <c r="A35" s="112">
        <f t="shared" si="0"/>
        <v>29</v>
      </c>
      <c r="B35" s="113" t="s">
        <v>191</v>
      </c>
      <c r="C35" s="113" t="s">
        <v>77</v>
      </c>
      <c r="D35" s="113"/>
      <c r="E35" s="114">
        <v>9380</v>
      </c>
      <c r="F35" s="115">
        <v>57</v>
      </c>
      <c r="G35" s="116">
        <f>E35/F35</f>
        <v>164.56140350877192</v>
      </c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1" customHeight="1">
      <c r="A36" s="118">
        <f t="shared" si="0"/>
        <v>30</v>
      </c>
      <c r="B36" s="119" t="s">
        <v>53</v>
      </c>
      <c r="C36" s="119" t="s">
        <v>22</v>
      </c>
      <c r="D36" s="119"/>
      <c r="E36" s="120">
        <v>8375</v>
      </c>
      <c r="F36" s="121">
        <v>51</v>
      </c>
      <c r="G36" s="122">
        <f>E36/F36</f>
        <v>164.2156862745098</v>
      </c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20.25">
      <c r="A37" s="123">
        <f aca="true" t="shared" si="2" ref="A37:A46">A36+1</f>
        <v>31</v>
      </c>
      <c r="B37" s="113" t="s">
        <v>202</v>
      </c>
      <c r="C37" s="113" t="s">
        <v>74</v>
      </c>
      <c r="D37" s="113"/>
      <c r="E37" s="114">
        <v>8347</v>
      </c>
      <c r="F37" s="115">
        <v>51</v>
      </c>
      <c r="G37" s="116">
        <f>E37/F37</f>
        <v>163.66666666666666</v>
      </c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20.25">
      <c r="A38" s="123">
        <f t="shared" si="2"/>
        <v>32</v>
      </c>
      <c r="B38" s="113" t="s">
        <v>229</v>
      </c>
      <c r="C38" s="113" t="s">
        <v>75</v>
      </c>
      <c r="D38" s="113"/>
      <c r="E38" s="114">
        <v>6870</v>
      </c>
      <c r="F38" s="115">
        <v>42</v>
      </c>
      <c r="G38" s="116">
        <f>E38/F38</f>
        <v>163.57142857142858</v>
      </c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20.25">
      <c r="A39" s="123">
        <f t="shared" si="2"/>
        <v>33</v>
      </c>
      <c r="B39" s="113" t="s">
        <v>179</v>
      </c>
      <c r="C39" s="113" t="s">
        <v>74</v>
      </c>
      <c r="D39" s="113"/>
      <c r="E39" s="114">
        <v>10717</v>
      </c>
      <c r="F39" s="115">
        <v>66</v>
      </c>
      <c r="G39" s="116">
        <f t="shared" si="1"/>
        <v>162.37878787878788</v>
      </c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20.25">
      <c r="A40" s="123">
        <f t="shared" si="2"/>
        <v>34</v>
      </c>
      <c r="B40" s="113" t="s">
        <v>204</v>
      </c>
      <c r="C40" s="113" t="s">
        <v>76</v>
      </c>
      <c r="D40" s="113"/>
      <c r="E40" s="114">
        <v>7088</v>
      </c>
      <c r="F40" s="115">
        <v>44</v>
      </c>
      <c r="G40" s="116">
        <f>E40/F40</f>
        <v>161.0909090909091</v>
      </c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20.25">
      <c r="A41" s="123">
        <f t="shared" si="2"/>
        <v>35</v>
      </c>
      <c r="B41" s="113" t="s">
        <v>35</v>
      </c>
      <c r="C41" s="113" t="s">
        <v>19</v>
      </c>
      <c r="D41" s="113"/>
      <c r="E41" s="114">
        <v>5307</v>
      </c>
      <c r="F41" s="115">
        <v>33</v>
      </c>
      <c r="G41" s="116">
        <f t="shared" si="1"/>
        <v>160.8181818181818</v>
      </c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20.25">
      <c r="A42" s="123">
        <f t="shared" si="2"/>
        <v>36</v>
      </c>
      <c r="B42" s="113" t="s">
        <v>311</v>
      </c>
      <c r="C42" s="113" t="s">
        <v>75</v>
      </c>
      <c r="D42" s="113"/>
      <c r="E42" s="114">
        <v>1444</v>
      </c>
      <c r="F42" s="115">
        <v>9</v>
      </c>
      <c r="G42" s="116">
        <f t="shared" si="1"/>
        <v>160.44444444444446</v>
      </c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20.25">
      <c r="A43" s="123">
        <f t="shared" si="2"/>
        <v>37</v>
      </c>
      <c r="B43" s="113" t="s">
        <v>51</v>
      </c>
      <c r="C43" s="113" t="s">
        <v>18</v>
      </c>
      <c r="D43" s="113"/>
      <c r="E43" s="114">
        <v>3820</v>
      </c>
      <c r="F43" s="115">
        <v>24</v>
      </c>
      <c r="G43" s="116">
        <f t="shared" si="1"/>
        <v>159.16666666666666</v>
      </c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20.25">
      <c r="A44" s="123">
        <f t="shared" si="2"/>
        <v>38</v>
      </c>
      <c r="B44" s="113" t="s">
        <v>197</v>
      </c>
      <c r="C44" s="113" t="s">
        <v>74</v>
      </c>
      <c r="D44" s="113"/>
      <c r="E44" s="114">
        <v>477</v>
      </c>
      <c r="F44" s="115">
        <v>3</v>
      </c>
      <c r="G44" s="116">
        <f t="shared" si="1"/>
        <v>159</v>
      </c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20.25">
      <c r="A45" s="123">
        <f t="shared" si="2"/>
        <v>39</v>
      </c>
      <c r="B45" s="113" t="s">
        <v>59</v>
      </c>
      <c r="C45" s="113" t="s">
        <v>20</v>
      </c>
      <c r="D45" s="113"/>
      <c r="E45" s="114">
        <v>8055</v>
      </c>
      <c r="F45" s="115">
        <v>51</v>
      </c>
      <c r="G45" s="116">
        <f t="shared" si="1"/>
        <v>157.94117647058823</v>
      </c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20.25">
      <c r="A46" s="118">
        <f t="shared" si="2"/>
        <v>40</v>
      </c>
      <c r="B46" s="119" t="s">
        <v>36</v>
      </c>
      <c r="C46" s="119" t="s">
        <v>19</v>
      </c>
      <c r="D46" s="119" t="s">
        <v>28</v>
      </c>
      <c r="E46" s="120">
        <v>2841</v>
      </c>
      <c r="F46" s="121">
        <v>18</v>
      </c>
      <c r="G46" s="122">
        <f t="shared" si="1"/>
        <v>157.83333333333334</v>
      </c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20.25">
      <c r="A47" s="123">
        <f aca="true" t="shared" si="3" ref="A47:A56">A46+1</f>
        <v>41</v>
      </c>
      <c r="B47" s="113" t="s">
        <v>118</v>
      </c>
      <c r="C47" s="113" t="s">
        <v>72</v>
      </c>
      <c r="D47" s="113"/>
      <c r="E47" s="114">
        <v>7574</v>
      </c>
      <c r="F47" s="115">
        <v>48</v>
      </c>
      <c r="G47" s="116">
        <f t="shared" si="1"/>
        <v>157.79166666666666</v>
      </c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20.25">
      <c r="A48" s="123">
        <f t="shared" si="3"/>
        <v>42</v>
      </c>
      <c r="B48" s="113" t="s">
        <v>203</v>
      </c>
      <c r="C48" s="113" t="s">
        <v>76</v>
      </c>
      <c r="D48" s="113"/>
      <c r="E48" s="114">
        <v>7841</v>
      </c>
      <c r="F48" s="115">
        <v>50</v>
      </c>
      <c r="G48" s="116">
        <f t="shared" si="1"/>
        <v>156.82</v>
      </c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20.25">
      <c r="A49" s="123">
        <f t="shared" si="3"/>
        <v>43</v>
      </c>
      <c r="B49" s="113" t="s">
        <v>173</v>
      </c>
      <c r="C49" s="113" t="s">
        <v>72</v>
      </c>
      <c r="D49" s="113"/>
      <c r="E49" s="114">
        <v>5142</v>
      </c>
      <c r="F49" s="115">
        <v>33</v>
      </c>
      <c r="G49" s="116">
        <f>E49/F49</f>
        <v>155.8181818181818</v>
      </c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0.25">
      <c r="A50" s="123">
        <f t="shared" si="3"/>
        <v>44</v>
      </c>
      <c r="B50" s="113" t="s">
        <v>39</v>
      </c>
      <c r="C50" s="113" t="s">
        <v>19</v>
      </c>
      <c r="D50" s="113"/>
      <c r="E50" s="114">
        <v>7422</v>
      </c>
      <c r="F50" s="115">
        <v>48</v>
      </c>
      <c r="G50" s="116">
        <f t="shared" si="1"/>
        <v>154.625</v>
      </c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20.25">
      <c r="A51" s="123">
        <f t="shared" si="3"/>
        <v>45</v>
      </c>
      <c r="B51" s="113" t="s">
        <v>176</v>
      </c>
      <c r="C51" s="113" t="s">
        <v>73</v>
      </c>
      <c r="D51" s="113"/>
      <c r="E51" s="114">
        <v>10122</v>
      </c>
      <c r="F51" s="115">
        <v>66</v>
      </c>
      <c r="G51" s="116">
        <f t="shared" si="1"/>
        <v>153.36363636363637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20.25">
      <c r="A52" s="123">
        <f t="shared" si="3"/>
        <v>46</v>
      </c>
      <c r="B52" s="113" t="s">
        <v>276</v>
      </c>
      <c r="C52" s="113" t="s">
        <v>19</v>
      </c>
      <c r="D52" s="113"/>
      <c r="E52" s="114">
        <v>153</v>
      </c>
      <c r="F52" s="115">
        <v>1</v>
      </c>
      <c r="G52" s="116">
        <f>E52/F52</f>
        <v>153</v>
      </c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20.25">
      <c r="A53" s="123">
        <f t="shared" si="3"/>
        <v>47</v>
      </c>
      <c r="B53" s="113" t="s">
        <v>177</v>
      </c>
      <c r="C53" s="113" t="s">
        <v>73</v>
      </c>
      <c r="D53" s="113"/>
      <c r="E53" s="114">
        <v>10027</v>
      </c>
      <c r="F53" s="115">
        <v>66</v>
      </c>
      <c r="G53" s="116">
        <f>E53/F53</f>
        <v>151.92424242424244</v>
      </c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20.25">
      <c r="A54" s="123">
        <f t="shared" si="3"/>
        <v>48</v>
      </c>
      <c r="B54" s="113" t="s">
        <v>335</v>
      </c>
      <c r="C54" s="113" t="s">
        <v>46</v>
      </c>
      <c r="D54" s="113"/>
      <c r="E54" s="114">
        <v>3020</v>
      </c>
      <c r="F54" s="115">
        <v>20</v>
      </c>
      <c r="G54" s="116">
        <f t="shared" si="1"/>
        <v>151</v>
      </c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20.25">
      <c r="A55" s="123">
        <f t="shared" si="3"/>
        <v>49</v>
      </c>
      <c r="B55" s="113" t="s">
        <v>174</v>
      </c>
      <c r="C55" s="113" t="s">
        <v>72</v>
      </c>
      <c r="D55" s="113"/>
      <c r="E55" s="114">
        <v>5282</v>
      </c>
      <c r="F55" s="115">
        <v>36</v>
      </c>
      <c r="G55" s="116">
        <f t="shared" si="1"/>
        <v>146.72222222222223</v>
      </c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20.25">
      <c r="A56" s="118">
        <f t="shared" si="3"/>
        <v>50</v>
      </c>
      <c r="B56" s="119" t="s">
        <v>139</v>
      </c>
      <c r="C56" s="119" t="s">
        <v>72</v>
      </c>
      <c r="D56" s="119"/>
      <c r="E56" s="120">
        <v>2160</v>
      </c>
      <c r="F56" s="121">
        <v>15</v>
      </c>
      <c r="G56" s="122">
        <f>E56/F56</f>
        <v>144</v>
      </c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20.25">
      <c r="A57" s="123">
        <f aca="true" t="shared" si="4" ref="A57:A63">A56+1</f>
        <v>51</v>
      </c>
      <c r="B57" s="113" t="s">
        <v>321</v>
      </c>
      <c r="C57" s="113" t="s">
        <v>18</v>
      </c>
      <c r="D57" s="113"/>
      <c r="E57" s="114">
        <v>1294</v>
      </c>
      <c r="F57" s="115">
        <v>9</v>
      </c>
      <c r="G57" s="116">
        <f>E57/F57</f>
        <v>143.77777777777777</v>
      </c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20.25">
      <c r="A58" s="123">
        <f t="shared" si="4"/>
        <v>52</v>
      </c>
      <c r="B58" s="113" t="s">
        <v>175</v>
      </c>
      <c r="C58" s="113" t="s">
        <v>72</v>
      </c>
      <c r="D58" s="113"/>
      <c r="E58" s="114">
        <v>4299</v>
      </c>
      <c r="F58" s="115">
        <v>30</v>
      </c>
      <c r="G58" s="116">
        <f t="shared" si="1"/>
        <v>143.3</v>
      </c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20.25">
      <c r="A59" s="123">
        <f t="shared" si="4"/>
        <v>53</v>
      </c>
      <c r="B59" s="113" t="s">
        <v>56</v>
      </c>
      <c r="C59" s="113" t="s">
        <v>21</v>
      </c>
      <c r="D59" s="113"/>
      <c r="E59" s="114">
        <v>4698</v>
      </c>
      <c r="F59" s="115">
        <v>33</v>
      </c>
      <c r="G59" s="116">
        <f t="shared" si="1"/>
        <v>142.36363636363637</v>
      </c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20.25">
      <c r="A60" s="123">
        <f t="shared" si="4"/>
        <v>54</v>
      </c>
      <c r="B60" s="113" t="s">
        <v>258</v>
      </c>
      <c r="C60" s="113" t="s">
        <v>20</v>
      </c>
      <c r="D60" s="113"/>
      <c r="E60" s="114">
        <v>1108</v>
      </c>
      <c r="F60" s="115">
        <v>8</v>
      </c>
      <c r="G60" s="116">
        <f>E60/F60</f>
        <v>138.5</v>
      </c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20.25">
      <c r="A61" s="123">
        <f t="shared" si="4"/>
        <v>55</v>
      </c>
      <c r="B61" s="113" t="s">
        <v>187</v>
      </c>
      <c r="C61" s="113" t="s">
        <v>75</v>
      </c>
      <c r="D61" s="113"/>
      <c r="E61" s="114">
        <v>415</v>
      </c>
      <c r="F61" s="115">
        <v>3</v>
      </c>
      <c r="G61" s="116">
        <f>E61/F61</f>
        <v>138.33333333333334</v>
      </c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20.25">
      <c r="A62" s="123">
        <f t="shared" si="4"/>
        <v>56</v>
      </c>
      <c r="B62" s="113" t="s">
        <v>243</v>
      </c>
      <c r="C62" s="113" t="s">
        <v>76</v>
      </c>
      <c r="D62" s="113"/>
      <c r="E62" s="114">
        <v>2452</v>
      </c>
      <c r="F62" s="115">
        <v>18</v>
      </c>
      <c r="G62" s="116">
        <f>E62/F62</f>
        <v>136.22222222222223</v>
      </c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20.25">
      <c r="A63" s="123">
        <f t="shared" si="4"/>
        <v>57</v>
      </c>
      <c r="B63" s="113" t="s">
        <v>57</v>
      </c>
      <c r="C63" s="113" t="s">
        <v>21</v>
      </c>
      <c r="D63" s="113"/>
      <c r="E63" s="114">
        <v>6849</v>
      </c>
      <c r="F63" s="115">
        <v>51</v>
      </c>
      <c r="G63" s="116">
        <f t="shared" si="1"/>
        <v>134.2941176470588</v>
      </c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20.25">
      <c r="A64" s="123">
        <f aca="true" t="shared" si="5" ref="A64:A73">A63+1</f>
        <v>58</v>
      </c>
      <c r="B64" s="113" t="s">
        <v>269</v>
      </c>
      <c r="C64" s="113" t="s">
        <v>20</v>
      </c>
      <c r="D64" s="113"/>
      <c r="E64" s="114">
        <v>798</v>
      </c>
      <c r="F64" s="115">
        <v>6</v>
      </c>
      <c r="G64" s="116">
        <f t="shared" si="1"/>
        <v>133</v>
      </c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20.25">
      <c r="A65" s="123">
        <f t="shared" si="5"/>
        <v>59</v>
      </c>
      <c r="B65" s="113" t="s">
        <v>267</v>
      </c>
      <c r="C65" s="113" t="s">
        <v>74</v>
      </c>
      <c r="D65" s="113"/>
      <c r="E65" s="114">
        <v>399</v>
      </c>
      <c r="F65" s="115">
        <v>3</v>
      </c>
      <c r="G65" s="116">
        <f>E65/F65</f>
        <v>133</v>
      </c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20.25">
      <c r="A66" s="118">
        <f t="shared" si="5"/>
        <v>60</v>
      </c>
      <c r="B66" s="119" t="s">
        <v>201</v>
      </c>
      <c r="C66" s="119" t="s">
        <v>20</v>
      </c>
      <c r="D66" s="119"/>
      <c r="E66" s="120">
        <v>7006</v>
      </c>
      <c r="F66" s="121">
        <v>53</v>
      </c>
      <c r="G66" s="122">
        <f t="shared" si="1"/>
        <v>132.18867924528303</v>
      </c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20.25">
      <c r="A67" s="123">
        <f t="shared" si="5"/>
        <v>61</v>
      </c>
      <c r="B67" s="113" t="s">
        <v>297</v>
      </c>
      <c r="C67" s="113" t="s">
        <v>72</v>
      </c>
      <c r="D67" s="113"/>
      <c r="E67" s="114">
        <v>396</v>
      </c>
      <c r="F67" s="115">
        <v>3</v>
      </c>
      <c r="G67" s="116">
        <f t="shared" si="1"/>
        <v>132</v>
      </c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20.25">
      <c r="A68" s="123">
        <f t="shared" si="5"/>
        <v>62</v>
      </c>
      <c r="B68" s="113" t="s">
        <v>362</v>
      </c>
      <c r="C68" s="113" t="s">
        <v>46</v>
      </c>
      <c r="D68" s="113"/>
      <c r="E68" s="114">
        <v>388</v>
      </c>
      <c r="F68" s="115">
        <v>3</v>
      </c>
      <c r="G68" s="116">
        <f>E68/F68</f>
        <v>129.33333333333334</v>
      </c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20.25">
      <c r="A69" s="123">
        <f t="shared" si="5"/>
        <v>63</v>
      </c>
      <c r="B69" s="113" t="s">
        <v>303</v>
      </c>
      <c r="C69" s="113" t="s">
        <v>77</v>
      </c>
      <c r="D69" s="113"/>
      <c r="E69" s="114">
        <v>386</v>
      </c>
      <c r="F69" s="115">
        <v>3</v>
      </c>
      <c r="G69" s="116">
        <f>E69/F69</f>
        <v>128.66666666666666</v>
      </c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20.25">
      <c r="A70" s="123">
        <f t="shared" si="5"/>
        <v>64</v>
      </c>
      <c r="B70" s="113" t="s">
        <v>268</v>
      </c>
      <c r="C70" s="113" t="s">
        <v>74</v>
      </c>
      <c r="D70" s="113" t="s">
        <v>28</v>
      </c>
      <c r="E70" s="114">
        <v>384</v>
      </c>
      <c r="F70" s="115">
        <v>3</v>
      </c>
      <c r="G70" s="116">
        <f t="shared" si="1"/>
        <v>128</v>
      </c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20.25">
      <c r="A71" s="123">
        <f t="shared" si="5"/>
        <v>65</v>
      </c>
      <c r="B71" s="113" t="s">
        <v>326</v>
      </c>
      <c r="C71" s="113" t="s">
        <v>20</v>
      </c>
      <c r="D71" s="113"/>
      <c r="E71" s="114">
        <v>1148</v>
      </c>
      <c r="F71" s="115">
        <v>9</v>
      </c>
      <c r="G71" s="116">
        <f t="shared" si="1"/>
        <v>127.55555555555556</v>
      </c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20.25">
      <c r="A72" s="123">
        <f t="shared" si="5"/>
        <v>66</v>
      </c>
      <c r="B72" s="113" t="s">
        <v>60</v>
      </c>
      <c r="C72" s="113" t="s">
        <v>20</v>
      </c>
      <c r="D72" s="113"/>
      <c r="E72" s="114">
        <v>2160</v>
      </c>
      <c r="F72" s="115">
        <v>17</v>
      </c>
      <c r="G72" s="116">
        <f t="shared" si="1"/>
        <v>127.05882352941177</v>
      </c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20.25">
      <c r="A73" s="123">
        <f t="shared" si="5"/>
        <v>67</v>
      </c>
      <c r="B73" s="113" t="s">
        <v>353</v>
      </c>
      <c r="C73" s="113" t="s">
        <v>74</v>
      </c>
      <c r="D73" s="113"/>
      <c r="E73" s="114">
        <v>376</v>
      </c>
      <c r="F73" s="115">
        <v>3</v>
      </c>
      <c r="G73" s="116">
        <f t="shared" si="1"/>
        <v>125.33333333333333</v>
      </c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20.25">
      <c r="A74" s="123">
        <f>A73+1</f>
        <v>68</v>
      </c>
      <c r="B74" s="113" t="s">
        <v>314</v>
      </c>
      <c r="C74" s="113" t="s">
        <v>20</v>
      </c>
      <c r="D74" s="113"/>
      <c r="E74" s="114">
        <v>1065</v>
      </c>
      <c r="F74" s="115">
        <v>9</v>
      </c>
      <c r="G74" s="116">
        <f t="shared" si="1"/>
        <v>118.33333333333333</v>
      </c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20.25">
      <c r="A75" s="123">
        <f>A74+1</f>
        <v>69</v>
      </c>
      <c r="B75" s="113" t="s">
        <v>325</v>
      </c>
      <c r="C75" s="113" t="s">
        <v>18</v>
      </c>
      <c r="D75" s="113"/>
      <c r="E75" s="114">
        <v>697</v>
      </c>
      <c r="F75" s="115">
        <v>6</v>
      </c>
      <c r="G75" s="116">
        <f t="shared" si="1"/>
        <v>116.16666666666667</v>
      </c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20.25">
      <c r="A76" s="118">
        <f>A75+1</f>
        <v>70</v>
      </c>
      <c r="B76" s="119" t="s">
        <v>337</v>
      </c>
      <c r="C76" s="119" t="s">
        <v>72</v>
      </c>
      <c r="D76" s="119"/>
      <c r="E76" s="120">
        <v>294</v>
      </c>
      <c r="F76" s="121">
        <v>3</v>
      </c>
      <c r="G76" s="122">
        <f t="shared" si="1"/>
        <v>98</v>
      </c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20.25">
      <c r="A77" s="123">
        <f>A76+1</f>
        <v>71</v>
      </c>
      <c r="B77" s="113" t="s">
        <v>315</v>
      </c>
      <c r="C77" s="113" t="s">
        <v>72</v>
      </c>
      <c r="D77" s="113"/>
      <c r="E77" s="114">
        <v>558</v>
      </c>
      <c r="F77" s="115">
        <v>6</v>
      </c>
      <c r="G77" s="116">
        <f>E77/F77</f>
        <v>93</v>
      </c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20.25">
      <c r="A78" s="123">
        <f>A77+1</f>
        <v>72</v>
      </c>
      <c r="B78" s="113" t="s">
        <v>182</v>
      </c>
      <c r="C78" s="113" t="s">
        <v>18</v>
      </c>
      <c r="D78" s="113"/>
      <c r="E78" s="114">
        <v>237</v>
      </c>
      <c r="F78" s="115">
        <v>3</v>
      </c>
      <c r="G78" s="116">
        <f>E78/F78</f>
        <v>79</v>
      </c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</sheetData>
  <mergeCells count="4">
    <mergeCell ref="A1:G1"/>
    <mergeCell ref="A3:G3"/>
    <mergeCell ref="A4:G4"/>
    <mergeCell ref="A2:G2"/>
  </mergeCells>
  <printOptions/>
  <pageMargins left="0.57" right="0.36" top="0.71" bottom="0.49" header="0.69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6"/>
  <dimension ref="A1:T279"/>
  <sheetViews>
    <sheetView workbookViewId="0" topLeftCell="A1">
      <selection activeCell="B17" sqref="B17"/>
    </sheetView>
  </sheetViews>
  <sheetFormatPr defaultColWidth="11.421875" defaultRowHeight="12.75"/>
  <cols>
    <col min="1" max="1" width="6.421875" style="0" customWidth="1"/>
    <col min="2" max="2" width="31.28125" style="0" customWidth="1"/>
    <col min="3" max="3" width="23.8515625" style="0" customWidth="1"/>
    <col min="4" max="4" width="3.28125" style="0" customWidth="1"/>
    <col min="5" max="5" width="10.57421875" style="0" customWidth="1"/>
    <col min="6" max="6" width="6.57421875" style="0" customWidth="1"/>
    <col min="7" max="7" width="12.140625" style="0" customWidth="1"/>
    <col min="8" max="8" width="5.00390625" style="0" customWidth="1"/>
    <col min="9" max="16384" width="9.140625" style="0" customWidth="1"/>
  </cols>
  <sheetData>
    <row r="1" spans="1:20" ht="37.5">
      <c r="A1" s="202" t="s">
        <v>9</v>
      </c>
      <c r="B1" s="174"/>
      <c r="C1" s="174"/>
      <c r="D1" s="174"/>
      <c r="E1" s="174"/>
      <c r="F1" s="174"/>
      <c r="G1" s="17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 customHeight="1">
      <c r="A2" s="207"/>
      <c r="B2" s="159"/>
      <c r="C2" s="159"/>
      <c r="D2" s="159"/>
      <c r="E2" s="159"/>
      <c r="F2" s="159"/>
      <c r="G2" s="159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6.25" customHeight="1">
      <c r="A3" s="203" t="s">
        <v>382</v>
      </c>
      <c r="B3" s="204"/>
      <c r="C3" s="204"/>
      <c r="D3" s="204"/>
      <c r="E3" s="204"/>
      <c r="F3" s="204"/>
      <c r="G3" s="20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8.5" customHeight="1">
      <c r="A4" s="205" t="s">
        <v>15</v>
      </c>
      <c r="B4" s="206"/>
      <c r="C4" s="206"/>
      <c r="D4" s="206"/>
      <c r="E4" s="206"/>
      <c r="F4" s="206"/>
      <c r="G4" s="20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" customHeight="1">
      <c r="A5" s="103" t="s">
        <v>11</v>
      </c>
      <c r="B5" s="103" t="s">
        <v>12</v>
      </c>
      <c r="C5" s="103" t="s">
        <v>13</v>
      </c>
      <c r="D5" s="103"/>
      <c r="E5" s="104" t="s">
        <v>1</v>
      </c>
      <c r="F5" s="105" t="s">
        <v>14</v>
      </c>
      <c r="G5" s="105" t="s">
        <v>2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">
      <c r="A6" s="106"/>
      <c r="B6" s="106"/>
      <c r="C6" s="106"/>
      <c r="D6" s="106" t="s">
        <v>0</v>
      </c>
      <c r="E6" s="107"/>
      <c r="F6" s="108"/>
      <c r="G6" s="10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1" customHeight="1">
      <c r="A7" s="110">
        <v>1</v>
      </c>
      <c r="B7" s="113" t="s">
        <v>114</v>
      </c>
      <c r="C7" s="113" t="s">
        <v>66</v>
      </c>
      <c r="D7" s="113"/>
      <c r="E7" s="114">
        <v>6311</v>
      </c>
      <c r="F7" s="115">
        <v>33</v>
      </c>
      <c r="G7" s="116">
        <f aca="true" t="shared" si="0" ref="G7:G97">E7/F7</f>
        <v>191.24242424242425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" customHeight="1">
      <c r="A8" s="110">
        <f aca="true" t="shared" si="1" ref="A8:A40">A7+1</f>
        <v>2</v>
      </c>
      <c r="B8" s="113" t="s">
        <v>275</v>
      </c>
      <c r="C8" s="113" t="s">
        <v>24</v>
      </c>
      <c r="D8" s="113"/>
      <c r="E8" s="114">
        <v>4188</v>
      </c>
      <c r="F8" s="115">
        <v>24</v>
      </c>
      <c r="G8" s="116">
        <f t="shared" si="0"/>
        <v>174.5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21" customHeight="1">
      <c r="A9" s="111">
        <f t="shared" si="1"/>
        <v>3</v>
      </c>
      <c r="B9" s="119" t="s">
        <v>169</v>
      </c>
      <c r="C9" s="119" t="s">
        <v>78</v>
      </c>
      <c r="D9" s="119"/>
      <c r="E9" s="120">
        <v>10301</v>
      </c>
      <c r="F9" s="121">
        <v>60</v>
      </c>
      <c r="G9" s="122">
        <f t="shared" si="0"/>
        <v>171.68333333333334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1" customHeight="1">
      <c r="A10" s="112">
        <f t="shared" si="1"/>
        <v>4</v>
      </c>
      <c r="B10" s="113" t="s">
        <v>352</v>
      </c>
      <c r="C10" s="113" t="s">
        <v>80</v>
      </c>
      <c r="D10" s="113"/>
      <c r="E10" s="114">
        <v>502</v>
      </c>
      <c r="F10" s="115">
        <v>3</v>
      </c>
      <c r="G10" s="116">
        <f>E10/F10</f>
        <v>167.33333333333334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21" customHeight="1">
      <c r="A11" s="112">
        <f t="shared" si="1"/>
        <v>5</v>
      </c>
      <c r="B11" s="113" t="s">
        <v>27</v>
      </c>
      <c r="C11" s="113" t="s">
        <v>16</v>
      </c>
      <c r="D11" s="113"/>
      <c r="E11" s="114">
        <v>10993</v>
      </c>
      <c r="F11" s="115">
        <v>66</v>
      </c>
      <c r="G11" s="116">
        <f t="shared" si="0"/>
        <v>166.56060606060606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21" customHeight="1">
      <c r="A12" s="112">
        <f t="shared" si="1"/>
        <v>6</v>
      </c>
      <c r="B12" s="113" t="s">
        <v>112</v>
      </c>
      <c r="C12" s="113" t="s">
        <v>65</v>
      </c>
      <c r="D12" s="113" t="s">
        <v>28</v>
      </c>
      <c r="E12" s="114">
        <v>10867</v>
      </c>
      <c r="F12" s="115">
        <v>66</v>
      </c>
      <c r="G12" s="116">
        <f t="shared" si="0"/>
        <v>164.65151515151516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21" customHeight="1">
      <c r="A13" s="112">
        <f t="shared" si="1"/>
        <v>7</v>
      </c>
      <c r="B13" s="113" t="s">
        <v>156</v>
      </c>
      <c r="C13" s="113" t="s">
        <v>80</v>
      </c>
      <c r="D13" s="113"/>
      <c r="E13" s="114">
        <v>8136</v>
      </c>
      <c r="F13" s="115">
        <v>50</v>
      </c>
      <c r="G13" s="116">
        <f t="shared" si="0"/>
        <v>162.72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21" customHeight="1">
      <c r="A14" s="112">
        <f t="shared" si="1"/>
        <v>8</v>
      </c>
      <c r="B14" s="113" t="s">
        <v>240</v>
      </c>
      <c r="C14" s="113" t="s">
        <v>80</v>
      </c>
      <c r="D14" s="113"/>
      <c r="E14" s="114">
        <v>484</v>
      </c>
      <c r="F14" s="115">
        <v>3</v>
      </c>
      <c r="G14" s="116">
        <f t="shared" si="0"/>
        <v>161.33333333333334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21" customHeight="1">
      <c r="A15" s="112">
        <f t="shared" si="1"/>
        <v>9</v>
      </c>
      <c r="B15" s="113" t="s">
        <v>172</v>
      </c>
      <c r="C15" s="113" t="s">
        <v>83</v>
      </c>
      <c r="D15" s="113"/>
      <c r="E15" s="114">
        <v>5795</v>
      </c>
      <c r="F15" s="115">
        <v>36</v>
      </c>
      <c r="G15" s="116">
        <f t="shared" si="0"/>
        <v>160.97222222222223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21" customHeight="1">
      <c r="A16" s="118">
        <f t="shared" si="1"/>
        <v>10</v>
      </c>
      <c r="B16" s="119" t="s">
        <v>155</v>
      </c>
      <c r="C16" s="119" t="s">
        <v>80</v>
      </c>
      <c r="D16" s="119"/>
      <c r="E16" s="120">
        <v>6645</v>
      </c>
      <c r="F16" s="121">
        <v>42</v>
      </c>
      <c r="G16" s="122">
        <f t="shared" si="0"/>
        <v>158.21428571428572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21" customHeight="1">
      <c r="A17" s="123">
        <f t="shared" si="1"/>
        <v>11</v>
      </c>
      <c r="B17" s="113" t="s">
        <v>200</v>
      </c>
      <c r="C17" s="113" t="s">
        <v>83</v>
      </c>
      <c r="D17" s="113"/>
      <c r="E17" s="114">
        <v>2367</v>
      </c>
      <c r="F17" s="115">
        <v>15</v>
      </c>
      <c r="G17" s="116">
        <f t="shared" si="0"/>
        <v>157.8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" customHeight="1">
      <c r="A18" s="123">
        <f t="shared" si="1"/>
        <v>12</v>
      </c>
      <c r="B18" s="113" t="s">
        <v>344</v>
      </c>
      <c r="C18" s="113" t="s">
        <v>23</v>
      </c>
      <c r="D18" s="113" t="s">
        <v>0</v>
      </c>
      <c r="E18" s="114">
        <v>1412</v>
      </c>
      <c r="F18" s="115">
        <v>9</v>
      </c>
      <c r="G18" s="116">
        <f>E18/F18</f>
        <v>156.88888888888889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21" customHeight="1">
      <c r="A19" s="123">
        <f t="shared" si="1"/>
        <v>13</v>
      </c>
      <c r="B19" s="113" t="s">
        <v>152</v>
      </c>
      <c r="C19" s="113" t="s">
        <v>81</v>
      </c>
      <c r="D19" s="113"/>
      <c r="E19" s="114">
        <v>9791</v>
      </c>
      <c r="F19" s="115">
        <v>63</v>
      </c>
      <c r="G19" s="116">
        <f t="shared" si="0"/>
        <v>155.4126984126984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1" customHeight="1">
      <c r="A20" s="123">
        <f t="shared" si="1"/>
        <v>14</v>
      </c>
      <c r="B20" s="113" t="s">
        <v>292</v>
      </c>
      <c r="C20" s="113" t="s">
        <v>16</v>
      </c>
      <c r="D20" s="113"/>
      <c r="E20" s="114">
        <v>1864</v>
      </c>
      <c r="F20" s="115">
        <v>12</v>
      </c>
      <c r="G20" s="116">
        <f t="shared" si="0"/>
        <v>155.33333333333334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21" customHeight="1">
      <c r="A21" s="123">
        <f t="shared" si="1"/>
        <v>15</v>
      </c>
      <c r="B21" s="113" t="s">
        <v>161</v>
      </c>
      <c r="C21" s="113" t="s">
        <v>79</v>
      </c>
      <c r="D21" s="113"/>
      <c r="E21" s="114">
        <v>7920</v>
      </c>
      <c r="F21" s="115">
        <v>51</v>
      </c>
      <c r="G21" s="116">
        <f t="shared" si="0"/>
        <v>155.2941176470588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1" customHeight="1">
      <c r="A22" s="123">
        <f t="shared" si="1"/>
        <v>16</v>
      </c>
      <c r="B22" s="113" t="s">
        <v>255</v>
      </c>
      <c r="C22" s="113" t="s">
        <v>83</v>
      </c>
      <c r="D22" s="113"/>
      <c r="E22" s="114">
        <v>1241</v>
      </c>
      <c r="F22" s="115">
        <v>8</v>
      </c>
      <c r="G22" s="116">
        <f t="shared" si="0"/>
        <v>155.125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21" customHeight="1">
      <c r="A23" s="123">
        <f t="shared" si="1"/>
        <v>17</v>
      </c>
      <c r="B23" s="113" t="s">
        <v>339</v>
      </c>
      <c r="C23" s="113" t="s">
        <v>23</v>
      </c>
      <c r="D23" s="113"/>
      <c r="E23" s="114">
        <v>1680</v>
      </c>
      <c r="F23" s="115">
        <v>11</v>
      </c>
      <c r="G23" s="116">
        <f t="shared" si="0"/>
        <v>152.72727272727272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21" customHeight="1">
      <c r="A24" s="123">
        <f t="shared" si="1"/>
        <v>18</v>
      </c>
      <c r="B24" s="113" t="s">
        <v>29</v>
      </c>
      <c r="C24" s="113" t="s">
        <v>16</v>
      </c>
      <c r="D24" s="113" t="s">
        <v>28</v>
      </c>
      <c r="E24" s="114">
        <v>7329</v>
      </c>
      <c r="F24" s="115">
        <v>48</v>
      </c>
      <c r="G24" s="116">
        <f t="shared" si="0"/>
        <v>152.6875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21" customHeight="1">
      <c r="A25" s="123">
        <f t="shared" si="1"/>
        <v>19</v>
      </c>
      <c r="B25" s="113" t="s">
        <v>49</v>
      </c>
      <c r="C25" s="113" t="s">
        <v>17</v>
      </c>
      <c r="D25" s="113"/>
      <c r="E25" s="114">
        <v>1659</v>
      </c>
      <c r="F25" s="115">
        <v>11</v>
      </c>
      <c r="G25" s="116">
        <f t="shared" si="0"/>
        <v>150.8181818181818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1" customHeight="1">
      <c r="A26" s="118">
        <f t="shared" si="1"/>
        <v>20</v>
      </c>
      <c r="B26" s="119" t="s">
        <v>301</v>
      </c>
      <c r="C26" s="119" t="s">
        <v>17</v>
      </c>
      <c r="D26" s="119"/>
      <c r="E26" s="120">
        <v>448</v>
      </c>
      <c r="F26" s="121">
        <v>3</v>
      </c>
      <c r="G26" s="122">
        <f t="shared" si="0"/>
        <v>149.33333333333334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1" customHeight="1">
      <c r="A27" s="123">
        <f t="shared" si="1"/>
        <v>21</v>
      </c>
      <c r="B27" s="113" t="s">
        <v>50</v>
      </c>
      <c r="C27" s="113" t="s">
        <v>24</v>
      </c>
      <c r="D27" s="113"/>
      <c r="E27" s="114">
        <v>8948</v>
      </c>
      <c r="F27" s="115">
        <v>60</v>
      </c>
      <c r="G27" s="116">
        <f t="shared" si="0"/>
        <v>149.13333333333333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21" customHeight="1">
      <c r="A28" s="123">
        <f t="shared" si="1"/>
        <v>22</v>
      </c>
      <c r="B28" s="113" t="s">
        <v>31</v>
      </c>
      <c r="C28" s="113" t="s">
        <v>17</v>
      </c>
      <c r="D28" s="113"/>
      <c r="E28" s="114">
        <v>3124</v>
      </c>
      <c r="F28" s="115">
        <v>21</v>
      </c>
      <c r="G28" s="116">
        <f t="shared" si="0"/>
        <v>148.76190476190476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21" customHeight="1">
      <c r="A29" s="123">
        <f t="shared" si="1"/>
        <v>23</v>
      </c>
      <c r="B29" s="113" t="s">
        <v>47</v>
      </c>
      <c r="C29" s="113" t="s">
        <v>16</v>
      </c>
      <c r="D29" s="113"/>
      <c r="E29" s="114">
        <v>8017</v>
      </c>
      <c r="F29" s="115">
        <v>54</v>
      </c>
      <c r="G29" s="116">
        <f t="shared" si="0"/>
        <v>148.46296296296296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21" customHeight="1">
      <c r="A30" s="123">
        <f t="shared" si="1"/>
        <v>24</v>
      </c>
      <c r="B30" s="113" t="s">
        <v>208</v>
      </c>
      <c r="C30" s="113" t="s">
        <v>66</v>
      </c>
      <c r="D30" s="113"/>
      <c r="E30" s="114">
        <v>3563</v>
      </c>
      <c r="F30" s="115">
        <v>24</v>
      </c>
      <c r="G30" s="116">
        <f t="shared" si="0"/>
        <v>148.45833333333334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20.25">
      <c r="A31" s="123">
        <f t="shared" si="1"/>
        <v>25</v>
      </c>
      <c r="B31" s="113" t="s">
        <v>160</v>
      </c>
      <c r="C31" s="113" t="s">
        <v>79</v>
      </c>
      <c r="D31" s="113"/>
      <c r="E31" s="114">
        <v>1767</v>
      </c>
      <c r="F31" s="115">
        <v>12</v>
      </c>
      <c r="G31" s="116">
        <f t="shared" si="0"/>
        <v>147.25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20.25">
      <c r="A32" s="123">
        <f t="shared" si="1"/>
        <v>26</v>
      </c>
      <c r="B32" s="113" t="s">
        <v>199</v>
      </c>
      <c r="C32" s="113" t="s">
        <v>81</v>
      </c>
      <c r="D32" s="113"/>
      <c r="E32" s="114">
        <v>1174</v>
      </c>
      <c r="F32" s="115">
        <v>8</v>
      </c>
      <c r="G32" s="116">
        <f t="shared" si="0"/>
        <v>146.75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20.25">
      <c r="A33" s="123">
        <f t="shared" si="1"/>
        <v>27</v>
      </c>
      <c r="B33" s="113" t="s">
        <v>262</v>
      </c>
      <c r="C33" s="113" t="s">
        <v>78</v>
      </c>
      <c r="D33" s="113"/>
      <c r="E33" s="114">
        <v>2018</v>
      </c>
      <c r="F33" s="115">
        <v>14</v>
      </c>
      <c r="G33" s="116">
        <f t="shared" si="0"/>
        <v>144.14285714285714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20.25">
      <c r="A34" s="123">
        <f t="shared" si="1"/>
        <v>28</v>
      </c>
      <c r="B34" s="113" t="s">
        <v>167</v>
      </c>
      <c r="C34" s="113" t="s">
        <v>78</v>
      </c>
      <c r="D34" s="113"/>
      <c r="E34" s="114">
        <v>6914</v>
      </c>
      <c r="F34" s="115">
        <v>48</v>
      </c>
      <c r="G34" s="116">
        <f t="shared" si="0"/>
        <v>144.04166666666666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0.25">
      <c r="A35" s="123">
        <f t="shared" si="1"/>
        <v>29</v>
      </c>
      <c r="B35" s="113" t="s">
        <v>111</v>
      </c>
      <c r="C35" s="113" t="s">
        <v>65</v>
      </c>
      <c r="D35" s="113" t="s">
        <v>28</v>
      </c>
      <c r="E35" s="114">
        <v>9057</v>
      </c>
      <c r="F35" s="115">
        <v>63</v>
      </c>
      <c r="G35" s="116">
        <f t="shared" si="0"/>
        <v>143.76190476190476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20.25">
      <c r="A36" s="118">
        <f t="shared" si="1"/>
        <v>30</v>
      </c>
      <c r="B36" s="119" t="s">
        <v>163</v>
      </c>
      <c r="C36" s="119" t="s">
        <v>65</v>
      </c>
      <c r="D36" s="119" t="s">
        <v>28</v>
      </c>
      <c r="E36" s="120">
        <v>9486</v>
      </c>
      <c r="F36" s="121">
        <v>66</v>
      </c>
      <c r="G36" s="122">
        <f t="shared" si="0"/>
        <v>143.72727272727272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20.25">
      <c r="A37" s="123">
        <f t="shared" si="1"/>
        <v>31</v>
      </c>
      <c r="B37" s="113" t="s">
        <v>32</v>
      </c>
      <c r="C37" s="113" t="s">
        <v>23</v>
      </c>
      <c r="D37" s="113"/>
      <c r="E37" s="114">
        <v>7297</v>
      </c>
      <c r="F37" s="115">
        <v>51</v>
      </c>
      <c r="G37" s="116">
        <f t="shared" si="0"/>
        <v>143.07843137254903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20.25">
      <c r="A38" s="123">
        <f t="shared" si="1"/>
        <v>32</v>
      </c>
      <c r="B38" s="113" t="s">
        <v>223</v>
      </c>
      <c r="C38" s="113" t="s">
        <v>80</v>
      </c>
      <c r="D38" s="113"/>
      <c r="E38" s="114">
        <v>1709</v>
      </c>
      <c r="F38" s="115">
        <v>12</v>
      </c>
      <c r="G38" s="116">
        <f t="shared" si="0"/>
        <v>142.41666666666666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20.25">
      <c r="A39" s="123">
        <f t="shared" si="1"/>
        <v>33</v>
      </c>
      <c r="B39" s="113" t="s">
        <v>170</v>
      </c>
      <c r="C39" s="113" t="s">
        <v>83</v>
      </c>
      <c r="D39" s="113"/>
      <c r="E39" s="114">
        <v>5550</v>
      </c>
      <c r="F39" s="115">
        <v>39</v>
      </c>
      <c r="G39" s="116">
        <f t="shared" si="0"/>
        <v>142.30769230769232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20.25">
      <c r="A40" s="123">
        <f t="shared" si="1"/>
        <v>34</v>
      </c>
      <c r="B40" s="113" t="s">
        <v>310</v>
      </c>
      <c r="C40" s="113" t="s">
        <v>24</v>
      </c>
      <c r="D40" s="113"/>
      <c r="E40" s="114">
        <v>853</v>
      </c>
      <c r="F40" s="115">
        <v>6</v>
      </c>
      <c r="G40" s="116">
        <f t="shared" si="0"/>
        <v>142.16666666666666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20.25">
      <c r="A41" s="123">
        <f aca="true" t="shared" si="2" ref="A41:A51">A40+1</f>
        <v>35</v>
      </c>
      <c r="B41" s="113" t="s">
        <v>308</v>
      </c>
      <c r="C41" s="113" t="s">
        <v>17</v>
      </c>
      <c r="D41" s="113"/>
      <c r="E41" s="114">
        <v>1276</v>
      </c>
      <c r="F41" s="115">
        <v>9</v>
      </c>
      <c r="G41" s="116">
        <f t="shared" si="0"/>
        <v>141.77777777777777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20.25">
      <c r="A42" s="123">
        <f t="shared" si="2"/>
        <v>36</v>
      </c>
      <c r="B42" s="113" t="s">
        <v>274</v>
      </c>
      <c r="C42" s="113" t="s">
        <v>83</v>
      </c>
      <c r="D42" s="113"/>
      <c r="E42" s="114">
        <v>1678</v>
      </c>
      <c r="F42" s="115">
        <v>12</v>
      </c>
      <c r="G42" s="116">
        <f t="shared" si="0"/>
        <v>139.83333333333334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20.25">
      <c r="A43" s="123">
        <f t="shared" si="2"/>
        <v>37</v>
      </c>
      <c r="B43" s="113" t="s">
        <v>151</v>
      </c>
      <c r="C43" s="113" t="s">
        <v>81</v>
      </c>
      <c r="D43" s="113"/>
      <c r="E43" s="114">
        <v>9047</v>
      </c>
      <c r="F43" s="115">
        <v>65</v>
      </c>
      <c r="G43" s="116">
        <f t="shared" si="0"/>
        <v>139.1846153846154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20.25">
      <c r="A44" s="123">
        <f t="shared" si="2"/>
        <v>38</v>
      </c>
      <c r="B44" s="113" t="s">
        <v>154</v>
      </c>
      <c r="C44" s="113" t="s">
        <v>80</v>
      </c>
      <c r="D44" s="113"/>
      <c r="E44" s="114">
        <v>6394</v>
      </c>
      <c r="F44" s="115">
        <v>46</v>
      </c>
      <c r="G44" s="116">
        <f t="shared" si="0"/>
        <v>139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20.25">
      <c r="A45" s="123">
        <f t="shared" si="2"/>
        <v>39</v>
      </c>
      <c r="B45" s="113" t="s">
        <v>306</v>
      </c>
      <c r="C45" s="113" t="s">
        <v>81</v>
      </c>
      <c r="D45" s="113"/>
      <c r="E45" s="114">
        <v>2502</v>
      </c>
      <c r="F45" s="115">
        <v>18</v>
      </c>
      <c r="G45" s="116">
        <f t="shared" si="0"/>
        <v>139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20.25">
      <c r="A46" s="118">
        <f t="shared" si="2"/>
        <v>40</v>
      </c>
      <c r="B46" s="119" t="s">
        <v>33</v>
      </c>
      <c r="C46" s="119" t="s">
        <v>23</v>
      </c>
      <c r="D46" s="119"/>
      <c r="E46" s="120">
        <v>4557</v>
      </c>
      <c r="F46" s="121">
        <v>33</v>
      </c>
      <c r="G46" s="122">
        <f t="shared" si="0"/>
        <v>138.0909090909091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20.25">
      <c r="A47" s="123">
        <f t="shared" si="2"/>
        <v>41</v>
      </c>
      <c r="B47" s="113" t="s">
        <v>168</v>
      </c>
      <c r="C47" s="113" t="s">
        <v>78</v>
      </c>
      <c r="D47" s="113"/>
      <c r="E47" s="114">
        <v>8837</v>
      </c>
      <c r="F47" s="115">
        <v>64</v>
      </c>
      <c r="G47" s="116">
        <f t="shared" si="0"/>
        <v>138.078125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20.25">
      <c r="A48" s="123">
        <f t="shared" si="2"/>
        <v>42</v>
      </c>
      <c r="B48" s="113" t="s">
        <v>221</v>
      </c>
      <c r="C48" s="113" t="s">
        <v>16</v>
      </c>
      <c r="D48" s="113"/>
      <c r="E48" s="114">
        <v>2068</v>
      </c>
      <c r="F48" s="115">
        <v>15</v>
      </c>
      <c r="G48" s="116">
        <f t="shared" si="0"/>
        <v>137.86666666666667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20.25">
      <c r="A49" s="123">
        <f t="shared" si="2"/>
        <v>43</v>
      </c>
      <c r="B49" s="113" t="s">
        <v>38</v>
      </c>
      <c r="C49" s="113" t="s">
        <v>23</v>
      </c>
      <c r="D49" s="113"/>
      <c r="E49" s="114">
        <v>4943</v>
      </c>
      <c r="F49" s="115">
        <v>36</v>
      </c>
      <c r="G49" s="116">
        <f t="shared" si="0"/>
        <v>137.30555555555554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20.25">
      <c r="A50" s="123">
        <f t="shared" si="2"/>
        <v>44</v>
      </c>
      <c r="B50" s="113" t="s">
        <v>198</v>
      </c>
      <c r="C50" s="113" t="s">
        <v>81</v>
      </c>
      <c r="D50" s="113"/>
      <c r="E50" s="114">
        <v>3115</v>
      </c>
      <c r="F50" s="115">
        <v>23</v>
      </c>
      <c r="G50" s="116">
        <f t="shared" si="0"/>
        <v>135.43478260869566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20.25">
      <c r="A51" s="123">
        <f t="shared" si="2"/>
        <v>45</v>
      </c>
      <c r="B51" s="113" t="s">
        <v>164</v>
      </c>
      <c r="C51" s="113" t="s">
        <v>66</v>
      </c>
      <c r="D51" s="113"/>
      <c r="E51" s="114">
        <v>2423</v>
      </c>
      <c r="F51" s="115">
        <v>18</v>
      </c>
      <c r="G51" s="116">
        <f t="shared" si="0"/>
        <v>134.61111111111111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20.25">
      <c r="A52" s="123">
        <f aca="true" t="shared" si="3" ref="A52:A57">A51+1</f>
        <v>46</v>
      </c>
      <c r="B52" s="113" t="s">
        <v>254</v>
      </c>
      <c r="C52" s="113" t="s">
        <v>83</v>
      </c>
      <c r="D52" s="113"/>
      <c r="E52" s="114">
        <v>1606</v>
      </c>
      <c r="F52" s="115">
        <v>12</v>
      </c>
      <c r="G52" s="116">
        <f t="shared" si="0"/>
        <v>133.83333333333334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20.25">
      <c r="A53" s="123">
        <f t="shared" si="3"/>
        <v>47</v>
      </c>
      <c r="B53" s="113" t="s">
        <v>283</v>
      </c>
      <c r="C53" s="113" t="s">
        <v>81</v>
      </c>
      <c r="D53" s="113"/>
      <c r="E53" s="114">
        <v>3611</v>
      </c>
      <c r="F53" s="115">
        <v>27</v>
      </c>
      <c r="G53" s="116">
        <f t="shared" si="0"/>
        <v>133.74074074074073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20.25">
      <c r="A54" s="123">
        <f t="shared" si="3"/>
        <v>48</v>
      </c>
      <c r="B54" s="113" t="s">
        <v>307</v>
      </c>
      <c r="C54" s="113" t="s">
        <v>78</v>
      </c>
      <c r="D54" s="113"/>
      <c r="E54" s="114">
        <v>399</v>
      </c>
      <c r="F54" s="115">
        <v>3</v>
      </c>
      <c r="G54" s="116">
        <f t="shared" si="0"/>
        <v>133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20.25">
      <c r="A55" s="123">
        <f t="shared" si="3"/>
        <v>49</v>
      </c>
      <c r="B55" s="113" t="s">
        <v>171</v>
      </c>
      <c r="C55" s="113" t="s">
        <v>83</v>
      </c>
      <c r="D55" s="113"/>
      <c r="E55" s="114">
        <v>5970</v>
      </c>
      <c r="F55" s="115">
        <v>45</v>
      </c>
      <c r="G55" s="116">
        <f t="shared" si="0"/>
        <v>132.66666666666666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20.25">
      <c r="A56" s="118">
        <f t="shared" si="3"/>
        <v>50</v>
      </c>
      <c r="B56" s="119" t="s">
        <v>241</v>
      </c>
      <c r="C56" s="119" t="s">
        <v>83</v>
      </c>
      <c r="D56" s="119"/>
      <c r="E56" s="120">
        <v>3954</v>
      </c>
      <c r="F56" s="121">
        <v>30</v>
      </c>
      <c r="G56" s="122">
        <f t="shared" si="0"/>
        <v>131.8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20.25">
      <c r="A57" s="123">
        <f t="shared" si="3"/>
        <v>51</v>
      </c>
      <c r="B57" s="113" t="s">
        <v>113</v>
      </c>
      <c r="C57" s="113" t="s">
        <v>66</v>
      </c>
      <c r="D57" s="113" t="s">
        <v>28</v>
      </c>
      <c r="E57" s="114">
        <v>3550</v>
      </c>
      <c r="F57" s="115">
        <v>27</v>
      </c>
      <c r="G57" s="142">
        <f t="shared" si="0"/>
        <v>131.4814814814815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0.25">
      <c r="A58" s="123">
        <f aca="true" t="shared" si="4" ref="A58:A78">A57+1</f>
        <v>52</v>
      </c>
      <c r="B58" s="113" t="s">
        <v>158</v>
      </c>
      <c r="C58" s="113" t="s">
        <v>17</v>
      </c>
      <c r="D58" s="113"/>
      <c r="E58" s="114">
        <v>3410</v>
      </c>
      <c r="F58" s="115">
        <v>26</v>
      </c>
      <c r="G58" s="116">
        <f t="shared" si="0"/>
        <v>131.15384615384616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0.25">
      <c r="A59" s="123">
        <f t="shared" si="4"/>
        <v>53</v>
      </c>
      <c r="B59" s="113" t="s">
        <v>194</v>
      </c>
      <c r="C59" s="113" t="s">
        <v>82</v>
      </c>
      <c r="D59" s="113"/>
      <c r="E59" s="114">
        <v>3539</v>
      </c>
      <c r="F59" s="115">
        <v>27</v>
      </c>
      <c r="G59" s="116">
        <f t="shared" si="0"/>
        <v>131.07407407407408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20.25">
      <c r="A60" s="123">
        <f t="shared" si="4"/>
        <v>54</v>
      </c>
      <c r="B60" s="113" t="s">
        <v>266</v>
      </c>
      <c r="C60" s="113" t="s">
        <v>79</v>
      </c>
      <c r="D60" s="113"/>
      <c r="E60" s="114">
        <v>5063</v>
      </c>
      <c r="F60" s="115">
        <v>39</v>
      </c>
      <c r="G60" s="116">
        <f t="shared" si="0"/>
        <v>129.82051282051282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20.25">
      <c r="A61" s="123">
        <f t="shared" si="4"/>
        <v>55</v>
      </c>
      <c r="B61" s="113" t="s">
        <v>193</v>
      </c>
      <c r="C61" s="113" t="s">
        <v>82</v>
      </c>
      <c r="D61" s="113" t="s">
        <v>28</v>
      </c>
      <c r="E61" s="114">
        <v>6210</v>
      </c>
      <c r="F61" s="115">
        <v>48</v>
      </c>
      <c r="G61" s="116">
        <f t="shared" si="0"/>
        <v>129.375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20.25">
      <c r="A62" s="123">
        <f t="shared" si="4"/>
        <v>56</v>
      </c>
      <c r="B62" s="113" t="s">
        <v>239</v>
      </c>
      <c r="C62" s="113" t="s">
        <v>79</v>
      </c>
      <c r="D62" s="113"/>
      <c r="E62" s="114">
        <v>1936</v>
      </c>
      <c r="F62" s="115">
        <v>15</v>
      </c>
      <c r="G62" s="116">
        <f t="shared" si="0"/>
        <v>129.06666666666666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20.25">
      <c r="A63" s="123">
        <f t="shared" si="4"/>
        <v>57</v>
      </c>
      <c r="B63" s="113" t="s">
        <v>242</v>
      </c>
      <c r="C63" s="113" t="s">
        <v>82</v>
      </c>
      <c r="D63" s="113"/>
      <c r="E63" s="114">
        <v>5788</v>
      </c>
      <c r="F63" s="115">
        <v>45</v>
      </c>
      <c r="G63" s="116">
        <f aca="true" t="shared" si="5" ref="G63:G74">E63/F63</f>
        <v>128.62222222222223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20.25">
      <c r="A64" s="123">
        <f t="shared" si="4"/>
        <v>58</v>
      </c>
      <c r="B64" s="113" t="s">
        <v>256</v>
      </c>
      <c r="C64" s="113" t="s">
        <v>66</v>
      </c>
      <c r="D64" s="113"/>
      <c r="E64" s="114">
        <v>3846</v>
      </c>
      <c r="F64" s="115">
        <v>30</v>
      </c>
      <c r="G64" s="116">
        <f t="shared" si="5"/>
        <v>128.2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0.25">
      <c r="A65" s="123">
        <f t="shared" si="4"/>
        <v>59</v>
      </c>
      <c r="B65" s="113" t="s">
        <v>165</v>
      </c>
      <c r="C65" s="113" t="s">
        <v>66</v>
      </c>
      <c r="D65" s="113"/>
      <c r="E65" s="114">
        <v>4591</v>
      </c>
      <c r="F65" s="115">
        <v>36</v>
      </c>
      <c r="G65" s="116">
        <f t="shared" si="5"/>
        <v>127.52777777777777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0.25">
      <c r="A66" s="118">
        <f t="shared" si="4"/>
        <v>60</v>
      </c>
      <c r="B66" s="119" t="s">
        <v>228</v>
      </c>
      <c r="C66" s="119" t="s">
        <v>24</v>
      </c>
      <c r="D66" s="119"/>
      <c r="E66" s="120">
        <v>2291</v>
      </c>
      <c r="F66" s="121">
        <v>18</v>
      </c>
      <c r="G66" s="122">
        <f t="shared" si="5"/>
        <v>127.27777777777777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0.25">
      <c r="A67" s="123">
        <f t="shared" si="4"/>
        <v>61</v>
      </c>
      <c r="B67" s="113" t="s">
        <v>153</v>
      </c>
      <c r="C67" s="113" t="s">
        <v>23</v>
      </c>
      <c r="D67" s="113"/>
      <c r="E67" s="114">
        <v>6102</v>
      </c>
      <c r="F67" s="115">
        <v>48</v>
      </c>
      <c r="G67" s="116">
        <f t="shared" si="5"/>
        <v>127.125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0.25">
      <c r="A68" s="123">
        <f t="shared" si="4"/>
        <v>62</v>
      </c>
      <c r="B68" s="113" t="s">
        <v>309</v>
      </c>
      <c r="C68" s="113" t="s">
        <v>24</v>
      </c>
      <c r="D68" s="113"/>
      <c r="E68" s="114">
        <v>3033</v>
      </c>
      <c r="F68" s="115">
        <v>24</v>
      </c>
      <c r="G68" s="116">
        <f t="shared" si="5"/>
        <v>126.375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0.25">
      <c r="A69" s="123">
        <f t="shared" si="4"/>
        <v>63</v>
      </c>
      <c r="B69" s="113" t="s">
        <v>361</v>
      </c>
      <c r="C69" s="113" t="s">
        <v>82</v>
      </c>
      <c r="D69" s="113"/>
      <c r="E69" s="114">
        <v>1135</v>
      </c>
      <c r="F69" s="115">
        <v>9</v>
      </c>
      <c r="G69" s="116">
        <f t="shared" si="5"/>
        <v>126.11111111111111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0.25">
      <c r="A70" s="123">
        <f t="shared" si="4"/>
        <v>64</v>
      </c>
      <c r="B70" s="113" t="s">
        <v>251</v>
      </c>
      <c r="C70" s="113" t="s">
        <v>23</v>
      </c>
      <c r="D70" s="113"/>
      <c r="E70" s="114">
        <v>756</v>
      </c>
      <c r="F70" s="115">
        <v>6</v>
      </c>
      <c r="G70" s="116">
        <f t="shared" si="5"/>
        <v>126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0.25">
      <c r="A71" s="123">
        <f t="shared" si="4"/>
        <v>65</v>
      </c>
      <c r="B71" s="113" t="s">
        <v>37</v>
      </c>
      <c r="C71" s="113" t="s">
        <v>24</v>
      </c>
      <c r="D71" s="113"/>
      <c r="E71" s="114">
        <v>5227</v>
      </c>
      <c r="F71" s="115">
        <v>42</v>
      </c>
      <c r="G71" s="116">
        <f t="shared" si="5"/>
        <v>124.45238095238095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0.25">
      <c r="A72" s="123">
        <f t="shared" si="4"/>
        <v>66</v>
      </c>
      <c r="B72" s="113" t="s">
        <v>166</v>
      </c>
      <c r="C72" s="113" t="s">
        <v>66</v>
      </c>
      <c r="D72" s="113"/>
      <c r="E72" s="114">
        <v>2578</v>
      </c>
      <c r="F72" s="115">
        <v>21</v>
      </c>
      <c r="G72" s="116">
        <f t="shared" si="5"/>
        <v>122.76190476190476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0.25">
      <c r="A73" s="123">
        <f t="shared" si="4"/>
        <v>67</v>
      </c>
      <c r="B73" s="113" t="s">
        <v>299</v>
      </c>
      <c r="C73" s="113" t="s">
        <v>65</v>
      </c>
      <c r="D73" s="113"/>
      <c r="E73" s="114">
        <v>368</v>
      </c>
      <c r="F73" s="115">
        <v>3</v>
      </c>
      <c r="G73" s="116">
        <f t="shared" si="5"/>
        <v>122.66666666666667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0.25">
      <c r="A74" s="123">
        <f t="shared" si="4"/>
        <v>68</v>
      </c>
      <c r="B74" s="113" t="s">
        <v>320</v>
      </c>
      <c r="C74" s="113" t="s">
        <v>24</v>
      </c>
      <c r="D74" s="113"/>
      <c r="E74" s="114">
        <v>238</v>
      </c>
      <c r="F74" s="115">
        <v>2</v>
      </c>
      <c r="G74" s="116">
        <f t="shared" si="5"/>
        <v>119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0.25">
      <c r="A75" s="123">
        <f t="shared" si="4"/>
        <v>69</v>
      </c>
      <c r="B75" s="113" t="s">
        <v>162</v>
      </c>
      <c r="C75" s="113" t="s">
        <v>79</v>
      </c>
      <c r="D75" s="113"/>
      <c r="E75" s="114">
        <v>2496</v>
      </c>
      <c r="F75" s="115">
        <v>21</v>
      </c>
      <c r="G75" s="116">
        <f t="shared" si="0"/>
        <v>118.85714285714286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0.25">
      <c r="A76" s="123">
        <f t="shared" si="4"/>
        <v>70</v>
      </c>
      <c r="B76" s="113" t="s">
        <v>48</v>
      </c>
      <c r="C76" s="113" t="s">
        <v>17</v>
      </c>
      <c r="D76" s="113"/>
      <c r="E76" s="114">
        <v>2124</v>
      </c>
      <c r="F76" s="115">
        <v>18</v>
      </c>
      <c r="G76" s="116">
        <f t="shared" si="0"/>
        <v>118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0.25">
      <c r="A77" s="147">
        <f t="shared" si="4"/>
        <v>71</v>
      </c>
      <c r="B77" s="148" t="s">
        <v>252</v>
      </c>
      <c r="C77" s="148" t="s">
        <v>79</v>
      </c>
      <c r="D77" s="148" t="s">
        <v>28</v>
      </c>
      <c r="E77" s="149">
        <v>702</v>
      </c>
      <c r="F77" s="150">
        <v>6</v>
      </c>
      <c r="G77" s="142">
        <f t="shared" si="0"/>
        <v>117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0.25">
      <c r="A78" s="123">
        <f t="shared" si="4"/>
        <v>72</v>
      </c>
      <c r="B78" s="113" t="s">
        <v>253</v>
      </c>
      <c r="C78" s="113" t="s">
        <v>79</v>
      </c>
      <c r="D78" s="113"/>
      <c r="E78" s="114">
        <v>4207</v>
      </c>
      <c r="F78" s="115">
        <v>36</v>
      </c>
      <c r="G78" s="116">
        <f t="shared" si="0"/>
        <v>116.86111111111111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0.25">
      <c r="A79" s="123">
        <f aca="true" t="shared" si="6" ref="A79:A84">A78+1</f>
        <v>73</v>
      </c>
      <c r="B79" s="113" t="s">
        <v>345</v>
      </c>
      <c r="C79" s="113" t="s">
        <v>80</v>
      </c>
      <c r="D79" s="113" t="s">
        <v>0</v>
      </c>
      <c r="E79" s="114">
        <v>464</v>
      </c>
      <c r="F79" s="115">
        <v>4</v>
      </c>
      <c r="G79" s="116">
        <f t="shared" si="0"/>
        <v>116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0.25">
      <c r="A80" s="123">
        <f t="shared" si="6"/>
        <v>74</v>
      </c>
      <c r="B80" s="113" t="s">
        <v>300</v>
      </c>
      <c r="C80" s="113" t="s">
        <v>17</v>
      </c>
      <c r="D80" s="113" t="s">
        <v>28</v>
      </c>
      <c r="E80" s="114">
        <v>348</v>
      </c>
      <c r="F80" s="115">
        <v>3</v>
      </c>
      <c r="G80" s="116">
        <f t="shared" si="0"/>
        <v>116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0.25">
      <c r="A81" s="123">
        <f t="shared" si="6"/>
        <v>75</v>
      </c>
      <c r="B81" s="113" t="s">
        <v>323</v>
      </c>
      <c r="C81" s="113" t="s">
        <v>24</v>
      </c>
      <c r="D81" s="113" t="s">
        <v>0</v>
      </c>
      <c r="E81" s="114">
        <v>347</v>
      </c>
      <c r="F81" s="115">
        <v>3</v>
      </c>
      <c r="G81" s="116">
        <f t="shared" si="0"/>
        <v>115.66666666666667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0.25">
      <c r="A82" s="123">
        <f t="shared" si="6"/>
        <v>76</v>
      </c>
      <c r="B82" s="113" t="s">
        <v>207</v>
      </c>
      <c r="C82" s="113" t="s">
        <v>17</v>
      </c>
      <c r="D82" s="113" t="s">
        <v>28</v>
      </c>
      <c r="E82" s="114">
        <v>2650</v>
      </c>
      <c r="F82" s="115">
        <v>23</v>
      </c>
      <c r="G82" s="116">
        <f t="shared" si="0"/>
        <v>115.21739130434783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20.25">
      <c r="A83" s="123">
        <f t="shared" si="6"/>
        <v>77</v>
      </c>
      <c r="B83" s="113" t="s">
        <v>40</v>
      </c>
      <c r="C83" s="113" t="s">
        <v>24</v>
      </c>
      <c r="D83" s="113" t="s">
        <v>28</v>
      </c>
      <c r="E83" s="114">
        <v>344</v>
      </c>
      <c r="F83" s="115">
        <v>3</v>
      </c>
      <c r="G83" s="116">
        <f t="shared" si="0"/>
        <v>114.66666666666667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20.25">
      <c r="A84" s="123">
        <f t="shared" si="6"/>
        <v>78</v>
      </c>
      <c r="B84" s="113" t="s">
        <v>227</v>
      </c>
      <c r="C84" s="113" t="s">
        <v>78</v>
      </c>
      <c r="D84" s="113"/>
      <c r="E84" s="114">
        <v>993</v>
      </c>
      <c r="F84" s="115">
        <v>9</v>
      </c>
      <c r="G84" s="116">
        <f t="shared" si="0"/>
        <v>110.33333333333333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20.25">
      <c r="A85" s="123">
        <f aca="true" t="shared" si="7" ref="A85:A91">A84+1</f>
        <v>79</v>
      </c>
      <c r="B85" s="113" t="s">
        <v>206</v>
      </c>
      <c r="C85" s="113" t="s">
        <v>17</v>
      </c>
      <c r="D85" s="113"/>
      <c r="E85" s="114">
        <v>1638</v>
      </c>
      <c r="F85" s="115">
        <v>15</v>
      </c>
      <c r="G85" s="116">
        <f t="shared" si="0"/>
        <v>109.2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20.25">
      <c r="A86" s="123">
        <f t="shared" si="7"/>
        <v>80</v>
      </c>
      <c r="B86" s="113" t="s">
        <v>157</v>
      </c>
      <c r="C86" s="113" t="s">
        <v>17</v>
      </c>
      <c r="D86" s="113"/>
      <c r="E86" s="114">
        <v>3048</v>
      </c>
      <c r="F86" s="115">
        <v>28</v>
      </c>
      <c r="G86" s="116">
        <f t="shared" si="0"/>
        <v>108.85714285714286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20.25">
      <c r="A87" s="147">
        <f t="shared" si="7"/>
        <v>81</v>
      </c>
      <c r="B87" s="148" t="s">
        <v>338</v>
      </c>
      <c r="C87" s="148" t="s">
        <v>80</v>
      </c>
      <c r="D87" s="148" t="s">
        <v>28</v>
      </c>
      <c r="E87" s="149">
        <v>320</v>
      </c>
      <c r="F87" s="150">
        <v>3</v>
      </c>
      <c r="G87" s="142">
        <f t="shared" si="0"/>
        <v>106.66666666666667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20.25">
      <c r="A88" s="123">
        <f t="shared" si="7"/>
        <v>82</v>
      </c>
      <c r="B88" s="113" t="s">
        <v>294</v>
      </c>
      <c r="C88" s="113" t="s">
        <v>79</v>
      </c>
      <c r="D88" s="113" t="s">
        <v>28</v>
      </c>
      <c r="E88" s="114">
        <v>310</v>
      </c>
      <c r="F88" s="115">
        <v>3</v>
      </c>
      <c r="G88" s="116">
        <f t="shared" si="0"/>
        <v>103.33333333333333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20.25">
      <c r="A89" s="123">
        <f t="shared" si="7"/>
        <v>83</v>
      </c>
      <c r="B89" s="113" t="s">
        <v>318</v>
      </c>
      <c r="C89" s="113" t="s">
        <v>24</v>
      </c>
      <c r="D89" s="113"/>
      <c r="E89" s="114">
        <v>203</v>
      </c>
      <c r="F89" s="115">
        <v>2</v>
      </c>
      <c r="G89" s="116">
        <f t="shared" si="0"/>
        <v>101.5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20.25">
      <c r="A90" s="123">
        <f t="shared" si="7"/>
        <v>84</v>
      </c>
      <c r="B90" s="113" t="s">
        <v>265</v>
      </c>
      <c r="C90" s="113" t="s">
        <v>82</v>
      </c>
      <c r="D90" s="113"/>
      <c r="E90" s="114">
        <v>2011</v>
      </c>
      <c r="F90" s="115">
        <v>21</v>
      </c>
      <c r="G90" s="116">
        <f t="shared" si="0"/>
        <v>95.76190476190476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20.25">
      <c r="A91" s="123">
        <f t="shared" si="7"/>
        <v>85</v>
      </c>
      <c r="B91" s="113" t="s">
        <v>222</v>
      </c>
      <c r="C91" s="113" t="s">
        <v>82</v>
      </c>
      <c r="D91" s="113"/>
      <c r="E91" s="114">
        <v>823</v>
      </c>
      <c r="F91" s="115">
        <v>9</v>
      </c>
      <c r="G91" s="116">
        <f t="shared" si="0"/>
        <v>91.44444444444444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20.25">
      <c r="A92" s="123">
        <f aca="true" t="shared" si="8" ref="A92:A97">A91+1</f>
        <v>86</v>
      </c>
      <c r="B92" s="113" t="s">
        <v>291</v>
      </c>
      <c r="C92" s="113" t="s">
        <v>17</v>
      </c>
      <c r="D92" s="113"/>
      <c r="E92" s="114">
        <v>363</v>
      </c>
      <c r="F92" s="115">
        <v>4</v>
      </c>
      <c r="G92" s="116">
        <f t="shared" si="0"/>
        <v>90.75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20.25">
      <c r="A93" s="123">
        <f t="shared" si="8"/>
        <v>87</v>
      </c>
      <c r="B93" s="113" t="s">
        <v>302</v>
      </c>
      <c r="C93" s="113" t="s">
        <v>82</v>
      </c>
      <c r="D93" s="113"/>
      <c r="E93" s="114">
        <v>523</v>
      </c>
      <c r="F93" s="115">
        <v>6</v>
      </c>
      <c r="G93" s="116">
        <f t="shared" si="0"/>
        <v>87.16666666666667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20.25">
      <c r="A94" s="123">
        <f t="shared" si="8"/>
        <v>88</v>
      </c>
      <c r="B94" s="113" t="s">
        <v>284</v>
      </c>
      <c r="C94" s="113" t="s">
        <v>79</v>
      </c>
      <c r="D94" s="113" t="s">
        <v>28</v>
      </c>
      <c r="E94" s="114">
        <v>258</v>
      </c>
      <c r="F94" s="115">
        <v>3</v>
      </c>
      <c r="G94" s="116">
        <f t="shared" si="0"/>
        <v>86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20.25">
      <c r="A95" s="123">
        <f t="shared" si="8"/>
        <v>89</v>
      </c>
      <c r="B95" s="113" t="s">
        <v>319</v>
      </c>
      <c r="C95" s="113" t="s">
        <v>24</v>
      </c>
      <c r="D95" s="113"/>
      <c r="E95" s="114">
        <v>147</v>
      </c>
      <c r="F95" s="115">
        <v>2</v>
      </c>
      <c r="G95" s="116">
        <f t="shared" si="0"/>
        <v>73.5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20.25">
      <c r="A96" s="118">
        <f t="shared" si="8"/>
        <v>90</v>
      </c>
      <c r="B96" s="119" t="s">
        <v>293</v>
      </c>
      <c r="C96" s="119" t="s">
        <v>24</v>
      </c>
      <c r="D96" s="119"/>
      <c r="E96" s="120">
        <v>218</v>
      </c>
      <c r="F96" s="121">
        <v>3</v>
      </c>
      <c r="G96" s="122">
        <f>E96/F96</f>
        <v>72.66666666666667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20.25">
      <c r="A97" s="123">
        <f t="shared" si="8"/>
        <v>91</v>
      </c>
      <c r="B97" s="113" t="s">
        <v>295</v>
      </c>
      <c r="C97" s="113" t="s">
        <v>79</v>
      </c>
      <c r="D97" s="113" t="s">
        <v>28</v>
      </c>
      <c r="E97" s="114">
        <v>212</v>
      </c>
      <c r="F97" s="115">
        <v>3</v>
      </c>
      <c r="G97" s="116">
        <f t="shared" si="0"/>
        <v>70.66666666666667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20.25">
      <c r="A98" s="123">
        <f>A97+1</f>
        <v>92</v>
      </c>
      <c r="B98" s="113" t="s">
        <v>159</v>
      </c>
      <c r="C98" s="113" t="s">
        <v>17</v>
      </c>
      <c r="D98" s="113" t="s">
        <v>28</v>
      </c>
      <c r="E98" s="114">
        <v>69</v>
      </c>
      <c r="F98" s="115">
        <v>1</v>
      </c>
      <c r="G98" s="116">
        <f>E98/F98</f>
        <v>69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20.25">
      <c r="A99" s="123">
        <f>A98+1</f>
        <v>93</v>
      </c>
      <c r="B99" s="113" t="s">
        <v>380</v>
      </c>
      <c r="C99" s="113" t="s">
        <v>16</v>
      </c>
      <c r="D99" s="113" t="s">
        <v>0</v>
      </c>
      <c r="E99" s="114">
        <v>449</v>
      </c>
      <c r="F99" s="115">
        <v>3</v>
      </c>
      <c r="G99" s="116">
        <f>E99/F99</f>
        <v>149.66666666666666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</sheetData>
  <mergeCells count="4">
    <mergeCell ref="A1:G1"/>
    <mergeCell ref="A3:G3"/>
    <mergeCell ref="A4:G4"/>
    <mergeCell ref="A2:G2"/>
  </mergeCells>
  <printOptions/>
  <pageMargins left="0.57" right="0.36" top="0.67" bottom="0.49" header="0.64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7"/>
  <dimension ref="A1:Q74"/>
  <sheetViews>
    <sheetView workbookViewId="0" topLeftCell="A1">
      <selection activeCell="B17" sqref="B17"/>
    </sheetView>
  </sheetViews>
  <sheetFormatPr defaultColWidth="11.421875" defaultRowHeight="12.75"/>
  <cols>
    <col min="1" max="1" width="6.140625" style="0" customWidth="1"/>
    <col min="2" max="2" width="32.8515625" style="0" customWidth="1"/>
    <col min="3" max="3" width="25.00390625" style="0" customWidth="1"/>
    <col min="4" max="4" width="3.28125" style="0" customWidth="1"/>
    <col min="5" max="5" width="10.00390625" style="0" customWidth="1"/>
    <col min="6" max="6" width="6.140625" style="0" customWidth="1"/>
    <col min="7" max="7" width="12.140625" style="0" customWidth="1"/>
    <col min="8" max="8" width="5.00390625" style="0" customWidth="1"/>
    <col min="9" max="16384" width="9.140625" style="0" customWidth="1"/>
  </cols>
  <sheetData>
    <row r="1" spans="1:17" ht="37.5">
      <c r="A1" s="202" t="s">
        <v>10</v>
      </c>
      <c r="B1" s="174"/>
      <c r="C1" s="174"/>
      <c r="D1" s="174"/>
      <c r="E1" s="174"/>
      <c r="F1" s="174"/>
      <c r="G1" s="17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customHeight="1">
      <c r="A2" s="102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6.25" customHeight="1">
      <c r="A3" s="203" t="s">
        <v>382</v>
      </c>
      <c r="B3" s="204"/>
      <c r="C3" s="204"/>
      <c r="D3" s="204"/>
      <c r="E3" s="204"/>
      <c r="F3" s="204"/>
      <c r="G3" s="20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8.5" customHeight="1">
      <c r="A4" s="205" t="s">
        <v>15</v>
      </c>
      <c r="B4" s="206"/>
      <c r="C4" s="206"/>
      <c r="D4" s="206"/>
      <c r="E4" s="206"/>
      <c r="F4" s="206"/>
      <c r="G4" s="206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8" customHeight="1">
      <c r="A5" s="103" t="s">
        <v>11</v>
      </c>
      <c r="B5" s="103" t="s">
        <v>12</v>
      </c>
      <c r="C5" s="103" t="s">
        <v>13</v>
      </c>
      <c r="D5" s="103"/>
      <c r="E5" s="104" t="s">
        <v>1</v>
      </c>
      <c r="F5" s="105" t="s">
        <v>14</v>
      </c>
      <c r="G5" s="105" t="s">
        <v>2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">
      <c r="A6" s="106"/>
      <c r="B6" s="106"/>
      <c r="C6" s="106"/>
      <c r="D6" s="106"/>
      <c r="E6" s="107"/>
      <c r="F6" s="108"/>
      <c r="G6" s="109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1" customHeight="1">
      <c r="A7" s="123">
        <f aca="true" t="shared" si="0" ref="A7:A43">A6+1</f>
        <v>1</v>
      </c>
      <c r="B7" s="113" t="s">
        <v>231</v>
      </c>
      <c r="C7" s="113" t="s">
        <v>87</v>
      </c>
      <c r="D7" s="113"/>
      <c r="E7" s="114">
        <v>6436</v>
      </c>
      <c r="F7" s="115">
        <v>33</v>
      </c>
      <c r="G7" s="116">
        <f aca="true" t="shared" si="1" ref="G7:G18">E7/F7</f>
        <v>195.03030303030303</v>
      </c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1" customHeight="1">
      <c r="A8" s="123">
        <f t="shared" si="0"/>
        <v>2</v>
      </c>
      <c r="B8" s="113" t="s">
        <v>180</v>
      </c>
      <c r="C8" s="113" t="s">
        <v>84</v>
      </c>
      <c r="D8" s="113"/>
      <c r="E8" s="114">
        <v>574</v>
      </c>
      <c r="F8" s="115">
        <v>3</v>
      </c>
      <c r="G8" s="116">
        <f t="shared" si="1"/>
        <v>191.33333333333334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1" customHeight="1">
      <c r="A9" s="118">
        <f t="shared" si="0"/>
        <v>3</v>
      </c>
      <c r="B9" s="119" t="s">
        <v>249</v>
      </c>
      <c r="C9" s="119" t="s">
        <v>67</v>
      </c>
      <c r="D9" s="119"/>
      <c r="E9" s="120">
        <v>5973</v>
      </c>
      <c r="F9" s="121">
        <v>32</v>
      </c>
      <c r="G9" s="122">
        <f t="shared" si="1"/>
        <v>186.65625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1" customHeight="1">
      <c r="A10" s="123">
        <f t="shared" si="0"/>
        <v>4</v>
      </c>
      <c r="B10" s="113" t="s">
        <v>238</v>
      </c>
      <c r="C10" s="113" t="s">
        <v>87</v>
      </c>
      <c r="D10" s="113" t="s">
        <v>28</v>
      </c>
      <c r="E10" s="114">
        <v>7020</v>
      </c>
      <c r="F10" s="115">
        <v>40</v>
      </c>
      <c r="G10" s="116">
        <f t="shared" si="1"/>
        <v>175.5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1" customHeight="1">
      <c r="A11" s="123">
        <f t="shared" si="0"/>
        <v>5</v>
      </c>
      <c r="B11" s="113" t="s">
        <v>101</v>
      </c>
      <c r="C11" s="113" t="s">
        <v>67</v>
      </c>
      <c r="D11" s="113"/>
      <c r="E11" s="114">
        <v>7791</v>
      </c>
      <c r="F11" s="115">
        <v>47</v>
      </c>
      <c r="G11" s="116">
        <f t="shared" si="1"/>
        <v>165.7659574468085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21" customHeight="1">
      <c r="A12" s="123">
        <f t="shared" si="0"/>
        <v>6</v>
      </c>
      <c r="B12" s="113" t="s">
        <v>233</v>
      </c>
      <c r="C12" s="113" t="s">
        <v>85</v>
      </c>
      <c r="D12" s="113"/>
      <c r="E12" s="114">
        <v>5435</v>
      </c>
      <c r="F12" s="115">
        <v>33</v>
      </c>
      <c r="G12" s="116">
        <f t="shared" si="1"/>
        <v>164.6969696969697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21" customHeight="1">
      <c r="A13" s="123">
        <f t="shared" si="0"/>
        <v>7</v>
      </c>
      <c r="B13" s="113" t="s">
        <v>237</v>
      </c>
      <c r="C13" s="113" t="s">
        <v>87</v>
      </c>
      <c r="D13" s="113" t="s">
        <v>28</v>
      </c>
      <c r="E13" s="114">
        <v>6390</v>
      </c>
      <c r="F13" s="115">
        <v>39</v>
      </c>
      <c r="G13" s="116">
        <f t="shared" si="1"/>
        <v>163.84615384615384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21" customHeight="1">
      <c r="A14" s="123">
        <f t="shared" si="0"/>
        <v>8</v>
      </c>
      <c r="B14" s="113" t="s">
        <v>146</v>
      </c>
      <c r="C14" s="113" t="s">
        <v>86</v>
      </c>
      <c r="D14" s="113" t="s">
        <v>28</v>
      </c>
      <c r="E14" s="114">
        <v>3754</v>
      </c>
      <c r="F14" s="115">
        <v>23</v>
      </c>
      <c r="G14" s="116">
        <f t="shared" si="1"/>
        <v>163.2173913043478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21" customHeight="1">
      <c r="A15" s="123">
        <f t="shared" si="0"/>
        <v>9</v>
      </c>
      <c r="B15" s="113" t="s">
        <v>290</v>
      </c>
      <c r="C15" s="113" t="s">
        <v>87</v>
      </c>
      <c r="D15" s="113"/>
      <c r="E15" s="114">
        <v>3408</v>
      </c>
      <c r="F15" s="115">
        <v>21</v>
      </c>
      <c r="G15" s="116">
        <f t="shared" si="1"/>
        <v>162.28571428571428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1" customHeight="1">
      <c r="A16" s="118">
        <f t="shared" si="0"/>
        <v>10</v>
      </c>
      <c r="B16" s="119" t="s">
        <v>148</v>
      </c>
      <c r="C16" s="119" t="s">
        <v>85</v>
      </c>
      <c r="D16" s="119"/>
      <c r="E16" s="120">
        <v>4793</v>
      </c>
      <c r="F16" s="121">
        <v>30</v>
      </c>
      <c r="G16" s="122">
        <f t="shared" si="1"/>
        <v>159.76666666666668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1" customHeight="1">
      <c r="A17" s="123">
        <f t="shared" si="0"/>
        <v>11</v>
      </c>
      <c r="B17" s="113" t="s">
        <v>282</v>
      </c>
      <c r="C17" s="113" t="s">
        <v>70</v>
      </c>
      <c r="D17" s="113"/>
      <c r="E17" s="114">
        <v>3347</v>
      </c>
      <c r="F17" s="115">
        <v>21</v>
      </c>
      <c r="G17" s="116">
        <f t="shared" si="1"/>
        <v>159.38095238095238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21" customHeight="1">
      <c r="A18" s="123">
        <f t="shared" si="0"/>
        <v>12</v>
      </c>
      <c r="B18" s="113" t="s">
        <v>183</v>
      </c>
      <c r="C18" s="113" t="s">
        <v>88</v>
      </c>
      <c r="D18" s="113"/>
      <c r="E18" s="114">
        <v>6900</v>
      </c>
      <c r="F18" s="115">
        <v>44</v>
      </c>
      <c r="G18" s="116">
        <f t="shared" si="1"/>
        <v>156.8181818181818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21" customHeight="1">
      <c r="A19" s="123">
        <f t="shared" si="0"/>
        <v>13</v>
      </c>
      <c r="B19" s="113" t="s">
        <v>234</v>
      </c>
      <c r="C19" s="113" t="s">
        <v>85</v>
      </c>
      <c r="D19" s="113"/>
      <c r="E19" s="114">
        <v>5553</v>
      </c>
      <c r="F19" s="115">
        <v>36</v>
      </c>
      <c r="G19" s="116">
        <f aca="true" t="shared" si="2" ref="G19:G64">E19/F19</f>
        <v>154.25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1" customHeight="1">
      <c r="A20" s="123">
        <f t="shared" si="0"/>
        <v>14</v>
      </c>
      <c r="B20" s="113" t="s">
        <v>202</v>
      </c>
      <c r="C20" s="113" t="s">
        <v>84</v>
      </c>
      <c r="D20" s="113"/>
      <c r="E20" s="114">
        <v>459</v>
      </c>
      <c r="F20" s="115">
        <v>3</v>
      </c>
      <c r="G20" s="116">
        <f t="shared" si="2"/>
        <v>153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21" customHeight="1">
      <c r="A21" s="123">
        <f t="shared" si="0"/>
        <v>15</v>
      </c>
      <c r="B21" s="113" t="s">
        <v>102</v>
      </c>
      <c r="C21" s="113" t="s">
        <v>68</v>
      </c>
      <c r="D21" s="113"/>
      <c r="E21" s="114">
        <v>4895</v>
      </c>
      <c r="F21" s="115">
        <v>32</v>
      </c>
      <c r="G21" s="116">
        <f t="shared" si="2"/>
        <v>152.96875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21" customHeight="1">
      <c r="A22" s="123">
        <f t="shared" si="0"/>
        <v>16</v>
      </c>
      <c r="B22" s="113" t="s">
        <v>107</v>
      </c>
      <c r="C22" s="113" t="s">
        <v>70</v>
      </c>
      <c r="D22" s="113"/>
      <c r="E22" s="114">
        <v>7721</v>
      </c>
      <c r="F22" s="115">
        <v>51</v>
      </c>
      <c r="G22" s="116">
        <f t="shared" si="2"/>
        <v>151.3921568627451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21" customHeight="1">
      <c r="A23" s="123">
        <f t="shared" si="0"/>
        <v>17</v>
      </c>
      <c r="B23" s="113" t="s">
        <v>147</v>
      </c>
      <c r="C23" s="113" t="s">
        <v>67</v>
      </c>
      <c r="D23" s="113"/>
      <c r="E23" s="114">
        <v>906</v>
      </c>
      <c r="F23" s="115">
        <v>6</v>
      </c>
      <c r="G23" s="116">
        <f t="shared" si="2"/>
        <v>151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20.25">
      <c r="A24" s="123">
        <f t="shared" si="0"/>
        <v>18</v>
      </c>
      <c r="B24" s="113" t="s">
        <v>105</v>
      </c>
      <c r="C24" s="113" t="s">
        <v>70</v>
      </c>
      <c r="D24" s="113"/>
      <c r="E24" s="114">
        <v>3619</v>
      </c>
      <c r="F24" s="115">
        <v>24</v>
      </c>
      <c r="G24" s="116">
        <f t="shared" si="2"/>
        <v>150.79166666666666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20.25">
      <c r="A25" s="123">
        <f t="shared" si="0"/>
        <v>19</v>
      </c>
      <c r="B25" s="113" t="s">
        <v>288</v>
      </c>
      <c r="C25" s="113" t="s">
        <v>71</v>
      </c>
      <c r="D25" s="113"/>
      <c r="E25" s="114">
        <v>449</v>
      </c>
      <c r="F25" s="115">
        <v>3</v>
      </c>
      <c r="G25" s="116">
        <f t="shared" si="2"/>
        <v>149.66666666666666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20.25">
      <c r="A26" s="118">
        <f t="shared" si="0"/>
        <v>20</v>
      </c>
      <c r="B26" s="119" t="s">
        <v>110</v>
      </c>
      <c r="C26" s="119" t="s">
        <v>71</v>
      </c>
      <c r="D26" s="119"/>
      <c r="E26" s="120">
        <v>6262</v>
      </c>
      <c r="F26" s="121">
        <v>42</v>
      </c>
      <c r="G26" s="122">
        <f t="shared" si="2"/>
        <v>149.0952380952381</v>
      </c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20.25">
      <c r="A27" s="123">
        <f t="shared" si="0"/>
        <v>21</v>
      </c>
      <c r="B27" s="113" t="s">
        <v>360</v>
      </c>
      <c r="C27" s="113" t="s">
        <v>85</v>
      </c>
      <c r="D27" s="113"/>
      <c r="E27" s="114">
        <v>441</v>
      </c>
      <c r="F27" s="115">
        <v>3</v>
      </c>
      <c r="G27" s="142">
        <f t="shared" si="2"/>
        <v>147</v>
      </c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0.25">
      <c r="A28" s="123">
        <f t="shared" si="0"/>
        <v>22</v>
      </c>
      <c r="B28" s="113" t="s">
        <v>109</v>
      </c>
      <c r="C28" s="113" t="s">
        <v>71</v>
      </c>
      <c r="D28" s="113"/>
      <c r="E28" s="114">
        <v>5277</v>
      </c>
      <c r="F28" s="115">
        <v>36</v>
      </c>
      <c r="G28" s="116">
        <f t="shared" si="2"/>
        <v>146.58333333333334</v>
      </c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20.25">
      <c r="A29" s="123">
        <f t="shared" si="0"/>
        <v>23</v>
      </c>
      <c r="B29" s="113" t="s">
        <v>186</v>
      </c>
      <c r="C29" s="113" t="s">
        <v>88</v>
      </c>
      <c r="D29" s="113"/>
      <c r="E29" s="114">
        <v>5529</v>
      </c>
      <c r="F29" s="115">
        <v>39</v>
      </c>
      <c r="G29" s="116">
        <f t="shared" si="2"/>
        <v>141.76923076923077</v>
      </c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20.25">
      <c r="A30" s="123">
        <f t="shared" si="0"/>
        <v>24</v>
      </c>
      <c r="B30" s="113" t="s">
        <v>235</v>
      </c>
      <c r="C30" s="113" t="s">
        <v>71</v>
      </c>
      <c r="D30" s="113"/>
      <c r="E30" s="114">
        <v>4243</v>
      </c>
      <c r="F30" s="115">
        <v>30</v>
      </c>
      <c r="G30" s="116">
        <f t="shared" si="2"/>
        <v>141.43333333333334</v>
      </c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0.25">
      <c r="A31" s="123">
        <f t="shared" si="0"/>
        <v>25</v>
      </c>
      <c r="B31" s="113" t="s">
        <v>305</v>
      </c>
      <c r="C31" s="113" t="s">
        <v>71</v>
      </c>
      <c r="D31" s="113"/>
      <c r="E31" s="114">
        <v>565</v>
      </c>
      <c r="F31" s="115">
        <v>4</v>
      </c>
      <c r="G31" s="116">
        <f t="shared" si="2"/>
        <v>141.25</v>
      </c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20.25">
      <c r="A32" s="123">
        <f t="shared" si="0"/>
        <v>26</v>
      </c>
      <c r="B32" s="113" t="s">
        <v>226</v>
      </c>
      <c r="C32" s="113" t="s">
        <v>88</v>
      </c>
      <c r="D32" s="113"/>
      <c r="E32" s="114">
        <v>5259</v>
      </c>
      <c r="F32" s="115">
        <v>38</v>
      </c>
      <c r="G32" s="116">
        <f t="shared" si="2"/>
        <v>138.39473684210526</v>
      </c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20.25">
      <c r="A33" s="123">
        <f t="shared" si="0"/>
        <v>27</v>
      </c>
      <c r="B33" s="113" t="s">
        <v>197</v>
      </c>
      <c r="C33" s="113" t="s">
        <v>84</v>
      </c>
      <c r="D33" s="113"/>
      <c r="E33" s="114">
        <v>415</v>
      </c>
      <c r="F33" s="115">
        <v>3</v>
      </c>
      <c r="G33" s="116">
        <f t="shared" si="2"/>
        <v>138.33333333333334</v>
      </c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20.25">
      <c r="A34" s="123">
        <f t="shared" si="0"/>
        <v>28</v>
      </c>
      <c r="B34" s="113" t="s">
        <v>245</v>
      </c>
      <c r="C34" s="113" t="s">
        <v>84</v>
      </c>
      <c r="D34" s="113" t="s">
        <v>28</v>
      </c>
      <c r="E34" s="114">
        <v>2903</v>
      </c>
      <c r="F34" s="115">
        <v>21</v>
      </c>
      <c r="G34" s="116">
        <f t="shared" si="2"/>
        <v>138.23809523809524</v>
      </c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20.25">
      <c r="A35" s="123">
        <f t="shared" si="0"/>
        <v>29</v>
      </c>
      <c r="B35" s="113" t="s">
        <v>108</v>
      </c>
      <c r="C35" s="113" t="s">
        <v>71</v>
      </c>
      <c r="D35" s="113"/>
      <c r="E35" s="114">
        <v>1091</v>
      </c>
      <c r="F35" s="115">
        <v>8</v>
      </c>
      <c r="G35" s="116">
        <f t="shared" si="2"/>
        <v>136.375</v>
      </c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0.25">
      <c r="A36" s="118">
        <f t="shared" si="0"/>
        <v>30</v>
      </c>
      <c r="B36" s="119" t="s">
        <v>195</v>
      </c>
      <c r="C36" s="119" t="s">
        <v>84</v>
      </c>
      <c r="D36" s="119" t="s">
        <v>28</v>
      </c>
      <c r="E36" s="120">
        <v>4852</v>
      </c>
      <c r="F36" s="121">
        <v>36</v>
      </c>
      <c r="G36" s="122">
        <f t="shared" si="2"/>
        <v>134.77777777777777</v>
      </c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20.25">
      <c r="A37" s="123">
        <f t="shared" si="0"/>
        <v>31</v>
      </c>
      <c r="B37" s="113" t="s">
        <v>150</v>
      </c>
      <c r="C37" s="113" t="s">
        <v>85</v>
      </c>
      <c r="D37" s="113"/>
      <c r="E37" s="114">
        <v>1995</v>
      </c>
      <c r="F37" s="115">
        <v>15</v>
      </c>
      <c r="G37" s="142">
        <f t="shared" si="2"/>
        <v>133</v>
      </c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20.25">
      <c r="A38" s="123">
        <f t="shared" si="0"/>
        <v>32</v>
      </c>
      <c r="B38" s="113" t="s">
        <v>144</v>
      </c>
      <c r="C38" s="113" t="s">
        <v>68</v>
      </c>
      <c r="D38" s="113"/>
      <c r="E38" s="114">
        <v>4511</v>
      </c>
      <c r="F38" s="115">
        <v>34</v>
      </c>
      <c r="G38" s="116">
        <f t="shared" si="2"/>
        <v>132.6764705882353</v>
      </c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20.25">
      <c r="A39" s="123">
        <f t="shared" si="0"/>
        <v>33</v>
      </c>
      <c r="B39" s="113" t="s">
        <v>104</v>
      </c>
      <c r="C39" s="113" t="s">
        <v>68</v>
      </c>
      <c r="D39" s="113" t="s">
        <v>28</v>
      </c>
      <c r="E39" s="114">
        <v>4217</v>
      </c>
      <c r="F39" s="115">
        <v>32</v>
      </c>
      <c r="G39" s="116">
        <f t="shared" si="2"/>
        <v>131.78125</v>
      </c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20.25">
      <c r="A40" s="123">
        <f t="shared" si="0"/>
        <v>34</v>
      </c>
      <c r="B40" s="113" t="s">
        <v>236</v>
      </c>
      <c r="C40" s="113" t="s">
        <v>86</v>
      </c>
      <c r="D40" s="113" t="s">
        <v>28</v>
      </c>
      <c r="E40" s="114">
        <v>3029</v>
      </c>
      <c r="F40" s="115">
        <v>23</v>
      </c>
      <c r="G40" s="116">
        <f t="shared" si="2"/>
        <v>131.69565217391303</v>
      </c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20.25">
      <c r="A41" s="123">
        <f t="shared" si="0"/>
        <v>35</v>
      </c>
      <c r="B41" s="113" t="s">
        <v>196</v>
      </c>
      <c r="C41" s="113" t="s">
        <v>84</v>
      </c>
      <c r="D41" s="113" t="s">
        <v>28</v>
      </c>
      <c r="E41" s="114">
        <v>4632</v>
      </c>
      <c r="F41" s="115">
        <v>36</v>
      </c>
      <c r="G41" s="116">
        <f t="shared" si="2"/>
        <v>128.66666666666666</v>
      </c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20.25">
      <c r="A42" s="124">
        <f t="shared" si="0"/>
        <v>36</v>
      </c>
      <c r="B42" s="113" t="s">
        <v>247</v>
      </c>
      <c r="C42" s="113" t="s">
        <v>86</v>
      </c>
      <c r="D42" s="113"/>
      <c r="E42" s="114">
        <v>1781</v>
      </c>
      <c r="F42" s="115">
        <v>14</v>
      </c>
      <c r="G42" s="116">
        <f t="shared" si="2"/>
        <v>127.21428571428571</v>
      </c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20.25">
      <c r="A43" s="123">
        <f t="shared" si="0"/>
        <v>37</v>
      </c>
      <c r="B43" s="113" t="s">
        <v>334</v>
      </c>
      <c r="C43" s="113" t="s">
        <v>87</v>
      </c>
      <c r="D43" s="113" t="s">
        <v>28</v>
      </c>
      <c r="E43" s="114">
        <v>381</v>
      </c>
      <c r="F43" s="115">
        <v>3</v>
      </c>
      <c r="G43" s="116">
        <f t="shared" si="2"/>
        <v>127</v>
      </c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20.25">
      <c r="A44" s="123">
        <f aca="true" t="shared" si="3" ref="A44:A51">A43+1</f>
        <v>38</v>
      </c>
      <c r="B44" s="113" t="s">
        <v>250</v>
      </c>
      <c r="C44" s="113" t="s">
        <v>87</v>
      </c>
      <c r="D44" s="113" t="s">
        <v>28</v>
      </c>
      <c r="E44" s="114">
        <v>999</v>
      </c>
      <c r="F44" s="115">
        <v>8</v>
      </c>
      <c r="G44" s="116">
        <f t="shared" si="2"/>
        <v>124.875</v>
      </c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20.25">
      <c r="A45" s="123">
        <f t="shared" si="3"/>
        <v>39</v>
      </c>
      <c r="B45" s="113" t="s">
        <v>184</v>
      </c>
      <c r="C45" s="113" t="s">
        <v>70</v>
      </c>
      <c r="D45" s="113"/>
      <c r="E45" s="114">
        <v>1865</v>
      </c>
      <c r="F45" s="115">
        <v>15</v>
      </c>
      <c r="G45" s="116">
        <f t="shared" si="2"/>
        <v>124.33333333333333</v>
      </c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20.25">
      <c r="A46" s="118">
        <f t="shared" si="3"/>
        <v>40</v>
      </c>
      <c r="B46" s="119" t="s">
        <v>99</v>
      </c>
      <c r="C46" s="119" t="s">
        <v>67</v>
      </c>
      <c r="D46" s="119"/>
      <c r="E46" s="120">
        <v>4330</v>
      </c>
      <c r="F46" s="121">
        <v>35</v>
      </c>
      <c r="G46" s="122">
        <f t="shared" si="2"/>
        <v>123.71428571428571</v>
      </c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20.25">
      <c r="A47" s="123">
        <f t="shared" si="3"/>
        <v>41</v>
      </c>
      <c r="B47" s="113" t="s">
        <v>359</v>
      </c>
      <c r="C47" s="113" t="s">
        <v>70</v>
      </c>
      <c r="D47" s="113"/>
      <c r="E47" s="114">
        <v>733</v>
      </c>
      <c r="F47" s="115">
        <v>6</v>
      </c>
      <c r="G47" s="142">
        <f t="shared" si="2"/>
        <v>122.16666666666667</v>
      </c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20.25">
      <c r="A48" s="123">
        <f t="shared" si="3"/>
        <v>42</v>
      </c>
      <c r="B48" s="113" t="s">
        <v>100</v>
      </c>
      <c r="C48" s="113" t="s">
        <v>67</v>
      </c>
      <c r="D48" s="113" t="s">
        <v>28</v>
      </c>
      <c r="E48" s="114">
        <v>2891</v>
      </c>
      <c r="F48" s="115">
        <v>24</v>
      </c>
      <c r="G48" s="116">
        <f t="shared" si="2"/>
        <v>120.45833333333333</v>
      </c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20.25">
      <c r="A49" s="123">
        <f t="shared" si="3"/>
        <v>43</v>
      </c>
      <c r="B49" s="113" t="s">
        <v>185</v>
      </c>
      <c r="C49" s="113" t="s">
        <v>88</v>
      </c>
      <c r="D49" s="113"/>
      <c r="E49" s="114">
        <v>1313</v>
      </c>
      <c r="F49" s="115">
        <v>11</v>
      </c>
      <c r="G49" s="116">
        <f t="shared" si="2"/>
        <v>119.36363636363636</v>
      </c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0.25">
      <c r="A50" s="123">
        <f t="shared" si="3"/>
        <v>44</v>
      </c>
      <c r="B50" s="113" t="s">
        <v>103</v>
      </c>
      <c r="C50" s="113" t="s">
        <v>68</v>
      </c>
      <c r="D50" s="113" t="s">
        <v>28</v>
      </c>
      <c r="E50" s="114">
        <v>4022</v>
      </c>
      <c r="F50" s="115">
        <v>34</v>
      </c>
      <c r="G50" s="116">
        <f t="shared" si="2"/>
        <v>118.29411764705883</v>
      </c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20.25">
      <c r="A51" s="123">
        <f t="shared" si="3"/>
        <v>45</v>
      </c>
      <c r="B51" s="113" t="s">
        <v>246</v>
      </c>
      <c r="C51" s="113" t="s">
        <v>70</v>
      </c>
      <c r="D51" s="113"/>
      <c r="E51" s="114">
        <v>354</v>
      </c>
      <c r="F51" s="115">
        <v>3</v>
      </c>
      <c r="G51" s="116">
        <f t="shared" si="2"/>
        <v>118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20.25">
      <c r="A52" s="123">
        <f aca="true" t="shared" si="4" ref="A52:A57">A51+1</f>
        <v>46</v>
      </c>
      <c r="B52" s="113" t="s">
        <v>106</v>
      </c>
      <c r="C52" s="113" t="s">
        <v>70</v>
      </c>
      <c r="D52" s="113"/>
      <c r="E52" s="114">
        <v>2807</v>
      </c>
      <c r="F52" s="115">
        <v>24</v>
      </c>
      <c r="G52" s="116">
        <f t="shared" si="2"/>
        <v>116.95833333333333</v>
      </c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20.25">
      <c r="A53" s="123">
        <f t="shared" si="4"/>
        <v>47</v>
      </c>
      <c r="B53" s="113" t="s">
        <v>289</v>
      </c>
      <c r="C53" s="113" t="s">
        <v>86</v>
      </c>
      <c r="D53" s="113"/>
      <c r="E53" s="114">
        <v>3065</v>
      </c>
      <c r="F53" s="115">
        <v>27</v>
      </c>
      <c r="G53" s="116">
        <f t="shared" si="2"/>
        <v>113.51851851851852</v>
      </c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20.25">
      <c r="A54" s="123">
        <f t="shared" si="4"/>
        <v>48</v>
      </c>
      <c r="B54" s="113" t="s">
        <v>270</v>
      </c>
      <c r="C54" s="113" t="s">
        <v>86</v>
      </c>
      <c r="D54" s="113"/>
      <c r="E54" s="114">
        <v>2366</v>
      </c>
      <c r="F54" s="115">
        <v>21</v>
      </c>
      <c r="G54" s="116">
        <f t="shared" si="2"/>
        <v>112.66666666666667</v>
      </c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20.25">
      <c r="A55" s="123">
        <f t="shared" si="4"/>
        <v>49</v>
      </c>
      <c r="B55" s="113" t="s">
        <v>313</v>
      </c>
      <c r="C55" s="113" t="s">
        <v>85</v>
      </c>
      <c r="D55" s="113"/>
      <c r="E55" s="114">
        <v>324</v>
      </c>
      <c r="F55" s="115">
        <v>3</v>
      </c>
      <c r="G55" s="116">
        <f t="shared" si="2"/>
        <v>108</v>
      </c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20.25">
      <c r="A56" s="118">
        <f t="shared" si="4"/>
        <v>50</v>
      </c>
      <c r="B56" s="119" t="s">
        <v>328</v>
      </c>
      <c r="C56" s="119" t="s">
        <v>68</v>
      </c>
      <c r="D56" s="119" t="s">
        <v>28</v>
      </c>
      <c r="E56" s="120">
        <v>647</v>
      </c>
      <c r="F56" s="121">
        <v>6</v>
      </c>
      <c r="G56" s="122">
        <f t="shared" si="2"/>
        <v>107.83333333333333</v>
      </c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20.25">
      <c r="A57" s="123">
        <f t="shared" si="4"/>
        <v>51</v>
      </c>
      <c r="B57" s="113" t="s">
        <v>145</v>
      </c>
      <c r="C57" s="113" t="s">
        <v>86</v>
      </c>
      <c r="D57" s="113"/>
      <c r="E57" s="114">
        <v>3625</v>
      </c>
      <c r="F57" s="115">
        <v>34</v>
      </c>
      <c r="G57" s="142">
        <f t="shared" si="2"/>
        <v>106.61764705882354</v>
      </c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20.25">
      <c r="A58" s="123">
        <f aca="true" t="shared" si="5" ref="A58:A64">A57+1</f>
        <v>52</v>
      </c>
      <c r="B58" s="113" t="s">
        <v>333</v>
      </c>
      <c r="C58" s="113" t="s">
        <v>84</v>
      </c>
      <c r="D58" s="113" t="s">
        <v>28</v>
      </c>
      <c r="E58" s="114">
        <v>319</v>
      </c>
      <c r="F58" s="115">
        <v>3</v>
      </c>
      <c r="G58" s="116">
        <f t="shared" si="2"/>
        <v>106.33333333333333</v>
      </c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20.25">
      <c r="A59" s="123">
        <f t="shared" si="5"/>
        <v>53</v>
      </c>
      <c r="B59" s="113" t="s">
        <v>350</v>
      </c>
      <c r="C59" s="113" t="s">
        <v>68</v>
      </c>
      <c r="D59" s="113"/>
      <c r="E59" s="114">
        <v>304</v>
      </c>
      <c r="F59" s="115">
        <v>3</v>
      </c>
      <c r="G59" s="116">
        <f t="shared" si="2"/>
        <v>101.33333333333333</v>
      </c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20.25">
      <c r="A60" s="123">
        <f t="shared" si="5"/>
        <v>54</v>
      </c>
      <c r="B60" s="113" t="s">
        <v>331</v>
      </c>
      <c r="C60" s="113" t="s">
        <v>84</v>
      </c>
      <c r="D60" s="113" t="s">
        <v>28</v>
      </c>
      <c r="E60" s="114">
        <v>300</v>
      </c>
      <c r="F60" s="115">
        <v>3</v>
      </c>
      <c r="G60" s="116">
        <f t="shared" si="2"/>
        <v>100</v>
      </c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20.25">
      <c r="A61" s="123">
        <f t="shared" si="5"/>
        <v>55</v>
      </c>
      <c r="B61" s="113" t="s">
        <v>327</v>
      </c>
      <c r="C61" s="113" t="s">
        <v>68</v>
      </c>
      <c r="D61" s="113"/>
      <c r="E61" s="114">
        <v>296</v>
      </c>
      <c r="F61" s="115">
        <v>3</v>
      </c>
      <c r="G61" s="116">
        <f t="shared" si="2"/>
        <v>98.66666666666667</v>
      </c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20.25">
      <c r="A62" s="123">
        <f t="shared" si="5"/>
        <v>56</v>
      </c>
      <c r="B62" s="113" t="s">
        <v>149</v>
      </c>
      <c r="C62" s="113" t="s">
        <v>85</v>
      </c>
      <c r="D62" s="113"/>
      <c r="E62" s="114">
        <v>287</v>
      </c>
      <c r="F62" s="115">
        <v>3</v>
      </c>
      <c r="G62" s="116">
        <f t="shared" si="2"/>
        <v>95.66666666666667</v>
      </c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20.25">
      <c r="A63" s="123">
        <f t="shared" si="5"/>
        <v>57</v>
      </c>
      <c r="B63" s="113" t="s">
        <v>332</v>
      </c>
      <c r="C63" s="113" t="s">
        <v>84</v>
      </c>
      <c r="D63" s="113" t="s">
        <v>28</v>
      </c>
      <c r="E63" s="114">
        <v>807</v>
      </c>
      <c r="F63" s="115">
        <v>9</v>
      </c>
      <c r="G63" s="116">
        <f t="shared" si="2"/>
        <v>89.66666666666667</v>
      </c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20.25">
      <c r="A64" s="123">
        <f t="shared" si="5"/>
        <v>58</v>
      </c>
      <c r="B64" s="113" t="s">
        <v>248</v>
      </c>
      <c r="C64" s="113" t="s">
        <v>86</v>
      </c>
      <c r="D64" s="113" t="s">
        <v>28</v>
      </c>
      <c r="E64" s="114">
        <v>113</v>
      </c>
      <c r="F64" s="115">
        <v>2</v>
      </c>
      <c r="G64" s="116">
        <f t="shared" si="2"/>
        <v>56.5</v>
      </c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20.25">
      <c r="A65" s="123"/>
      <c r="B65" s="113"/>
      <c r="C65" s="113"/>
      <c r="D65" s="113"/>
      <c r="E65" s="114"/>
      <c r="F65" s="115"/>
      <c r="G65" s="116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20.25">
      <c r="A66" s="118"/>
      <c r="B66" s="119"/>
      <c r="C66" s="119"/>
      <c r="D66" s="119"/>
      <c r="E66" s="120"/>
      <c r="F66" s="121"/>
      <c r="G66" s="122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20.25">
      <c r="A67" s="123"/>
      <c r="B67" s="113"/>
      <c r="C67" s="113"/>
      <c r="D67" s="113"/>
      <c r="E67" s="114"/>
      <c r="F67" s="115"/>
      <c r="G67" s="116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20.25">
      <c r="A68" s="123"/>
      <c r="B68" s="113"/>
      <c r="C68" s="113"/>
      <c r="D68" s="113"/>
      <c r="E68" s="114"/>
      <c r="F68" s="115"/>
      <c r="G68" s="116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20.25">
      <c r="A69" s="4"/>
      <c r="B69" s="113"/>
      <c r="C69" s="113"/>
      <c r="D69" s="113"/>
      <c r="E69" s="114"/>
      <c r="F69" s="115"/>
      <c r="G69" s="116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20.25">
      <c r="A70" s="4"/>
      <c r="B70" s="113"/>
      <c r="C70" s="113"/>
      <c r="D70" s="113"/>
      <c r="E70" s="114"/>
      <c r="F70" s="115"/>
      <c r="G70" s="116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</sheetData>
  <mergeCells count="3">
    <mergeCell ref="A1:G1"/>
    <mergeCell ref="A3:G3"/>
    <mergeCell ref="A4:G4"/>
  </mergeCells>
  <printOptions/>
  <pageMargins left="0.57" right="0.36" top="0.57" bottom="0.49" header="0.59" footer="0.37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8"/>
  <dimension ref="A1:Q98"/>
  <sheetViews>
    <sheetView workbookViewId="0" topLeftCell="A1">
      <selection activeCell="B17" sqref="B17"/>
    </sheetView>
  </sheetViews>
  <sheetFormatPr defaultColWidth="11.421875" defaultRowHeight="12.75"/>
  <cols>
    <col min="1" max="1" width="6.140625" style="0" customWidth="1"/>
    <col min="2" max="2" width="33.421875" style="0" customWidth="1"/>
    <col min="3" max="3" width="21.421875" style="0" customWidth="1"/>
    <col min="4" max="4" width="3.28125" style="0" customWidth="1"/>
    <col min="5" max="5" width="10.421875" style="0" customWidth="1"/>
    <col min="6" max="6" width="6.140625" style="0" customWidth="1"/>
    <col min="7" max="7" width="13.28125" style="0" customWidth="1"/>
    <col min="8" max="8" width="5.00390625" style="0" customWidth="1"/>
    <col min="9" max="16384" width="9.140625" style="0" customWidth="1"/>
  </cols>
  <sheetData>
    <row r="1" spans="1:17" ht="37.5">
      <c r="A1" s="202" t="s">
        <v>25</v>
      </c>
      <c r="B1" s="174"/>
      <c r="C1" s="174"/>
      <c r="D1" s="174"/>
      <c r="E1" s="174"/>
      <c r="F1" s="174"/>
      <c r="G1" s="17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customHeight="1">
      <c r="A2" s="102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6.25" customHeight="1">
      <c r="A3" s="203" t="s">
        <v>363</v>
      </c>
      <c r="B3" s="204"/>
      <c r="C3" s="204"/>
      <c r="D3" s="204"/>
      <c r="E3" s="204"/>
      <c r="F3" s="204"/>
      <c r="G3" s="20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8.5" customHeight="1">
      <c r="A4" s="205" t="s">
        <v>15</v>
      </c>
      <c r="B4" s="206"/>
      <c r="C4" s="206"/>
      <c r="D4" s="206"/>
      <c r="E4" s="206"/>
      <c r="F4" s="206"/>
      <c r="G4" s="206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8" customHeight="1">
      <c r="A5" s="103" t="s">
        <v>11</v>
      </c>
      <c r="B5" s="103" t="s">
        <v>12</v>
      </c>
      <c r="C5" s="103" t="s">
        <v>13</v>
      </c>
      <c r="D5" s="103"/>
      <c r="E5" s="104" t="s">
        <v>1</v>
      </c>
      <c r="F5" s="105" t="s">
        <v>14</v>
      </c>
      <c r="G5" s="105" t="s">
        <v>2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">
      <c r="A6" s="106"/>
      <c r="B6" s="106"/>
      <c r="C6" s="106"/>
      <c r="D6" s="106"/>
      <c r="E6" s="107"/>
      <c r="F6" s="108"/>
      <c r="G6" s="109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1" customHeight="1">
      <c r="A7" s="123">
        <f aca="true" t="shared" si="0" ref="A7:A38">A6+1</f>
        <v>1</v>
      </c>
      <c r="B7" s="113" t="s">
        <v>287</v>
      </c>
      <c r="C7" s="113" t="s">
        <v>96</v>
      </c>
      <c r="D7" s="113"/>
      <c r="E7" s="114">
        <v>1096</v>
      </c>
      <c r="F7" s="115">
        <v>6</v>
      </c>
      <c r="G7" s="116">
        <f aca="true" t="shared" si="1" ref="G7:G84">E7/F7</f>
        <v>182.66666666666666</v>
      </c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1" customHeight="1">
      <c r="A8" s="123">
        <f t="shared" si="0"/>
        <v>2</v>
      </c>
      <c r="B8" s="113" t="s">
        <v>119</v>
      </c>
      <c r="C8" s="113" t="s">
        <v>95</v>
      </c>
      <c r="D8" s="113"/>
      <c r="E8" s="114">
        <v>5471</v>
      </c>
      <c r="F8" s="115">
        <v>32</v>
      </c>
      <c r="G8" s="116">
        <f t="shared" si="1"/>
        <v>170.96875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1" customHeight="1">
      <c r="A9" s="118">
        <f t="shared" si="0"/>
        <v>3</v>
      </c>
      <c r="B9" s="119" t="s">
        <v>140</v>
      </c>
      <c r="C9" s="119" t="s">
        <v>94</v>
      </c>
      <c r="D9" s="119"/>
      <c r="E9" s="120">
        <v>7788</v>
      </c>
      <c r="F9" s="121">
        <v>46</v>
      </c>
      <c r="G9" s="122">
        <f t="shared" si="1"/>
        <v>169.30434782608697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1" customHeight="1">
      <c r="A10" s="123">
        <f t="shared" si="0"/>
        <v>4</v>
      </c>
      <c r="B10" s="113" t="s">
        <v>118</v>
      </c>
      <c r="C10" s="113" t="s">
        <v>93</v>
      </c>
      <c r="D10" s="113"/>
      <c r="E10" s="114">
        <v>2483</v>
      </c>
      <c r="F10" s="115">
        <v>15</v>
      </c>
      <c r="G10" s="116">
        <f t="shared" si="1"/>
        <v>165.53333333333333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1" customHeight="1">
      <c r="A11" s="123">
        <f t="shared" si="0"/>
        <v>5</v>
      </c>
      <c r="B11" s="113" t="s">
        <v>342</v>
      </c>
      <c r="C11" s="113" t="s">
        <v>90</v>
      </c>
      <c r="D11" s="113"/>
      <c r="E11" s="114">
        <v>970</v>
      </c>
      <c r="F11" s="115">
        <v>6</v>
      </c>
      <c r="G11" s="116">
        <f t="shared" si="1"/>
        <v>161.66666666666666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21" customHeight="1">
      <c r="A12" s="123">
        <f t="shared" si="0"/>
        <v>6</v>
      </c>
      <c r="B12" s="113" t="s">
        <v>214</v>
      </c>
      <c r="C12" s="113" t="s">
        <v>93</v>
      </c>
      <c r="D12" s="113"/>
      <c r="E12" s="114">
        <v>5574</v>
      </c>
      <c r="F12" s="115">
        <v>36</v>
      </c>
      <c r="G12" s="116">
        <f t="shared" si="1"/>
        <v>154.83333333333334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21" customHeight="1">
      <c r="A13" s="123">
        <f t="shared" si="0"/>
        <v>7</v>
      </c>
      <c r="B13" s="113" t="s">
        <v>322</v>
      </c>
      <c r="C13" s="113" t="s">
        <v>96</v>
      </c>
      <c r="D13" s="113"/>
      <c r="E13" s="114">
        <v>464</v>
      </c>
      <c r="F13" s="115">
        <v>3</v>
      </c>
      <c r="G13" s="116">
        <f t="shared" si="1"/>
        <v>154.66666666666666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21" customHeight="1">
      <c r="A14" s="123">
        <f t="shared" si="0"/>
        <v>8</v>
      </c>
      <c r="B14" s="113" t="s">
        <v>107</v>
      </c>
      <c r="C14" s="113" t="s">
        <v>96</v>
      </c>
      <c r="D14" s="113"/>
      <c r="E14" s="114">
        <v>461</v>
      </c>
      <c r="F14" s="115">
        <v>3</v>
      </c>
      <c r="G14" s="116">
        <f t="shared" si="1"/>
        <v>153.66666666666666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21" customHeight="1">
      <c r="A15" s="123">
        <f t="shared" si="0"/>
        <v>9</v>
      </c>
      <c r="B15" s="113" t="s">
        <v>120</v>
      </c>
      <c r="C15" s="113" t="s">
        <v>95</v>
      </c>
      <c r="D15" s="113"/>
      <c r="E15" s="114">
        <v>5962</v>
      </c>
      <c r="F15" s="115">
        <v>39</v>
      </c>
      <c r="G15" s="116">
        <f t="shared" si="1"/>
        <v>152.87179487179486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1" customHeight="1">
      <c r="A16" s="118">
        <f t="shared" si="0"/>
        <v>10</v>
      </c>
      <c r="B16" s="119" t="s">
        <v>211</v>
      </c>
      <c r="C16" s="119" t="s">
        <v>94</v>
      </c>
      <c r="D16" s="119"/>
      <c r="E16" s="120">
        <v>5222</v>
      </c>
      <c r="F16" s="121">
        <v>35</v>
      </c>
      <c r="G16" s="122">
        <f t="shared" si="1"/>
        <v>149.2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1" customHeight="1">
      <c r="A17" s="123">
        <f t="shared" si="0"/>
        <v>11</v>
      </c>
      <c r="B17" s="113" t="s">
        <v>175</v>
      </c>
      <c r="C17" s="113" t="s">
        <v>93</v>
      </c>
      <c r="D17" s="113"/>
      <c r="E17" s="114">
        <v>2659</v>
      </c>
      <c r="F17" s="115">
        <v>18</v>
      </c>
      <c r="G17" s="116">
        <f t="shared" si="1"/>
        <v>147.72222222222223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21" customHeight="1">
      <c r="A18" s="123">
        <f t="shared" si="0"/>
        <v>12</v>
      </c>
      <c r="B18" s="113" t="s">
        <v>174</v>
      </c>
      <c r="C18" s="113" t="s">
        <v>93</v>
      </c>
      <c r="D18" s="135"/>
      <c r="E18" s="114">
        <v>882</v>
      </c>
      <c r="F18" s="115">
        <v>6</v>
      </c>
      <c r="G18" s="116">
        <f t="shared" si="1"/>
        <v>147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21" customHeight="1">
      <c r="A19" s="123">
        <f t="shared" si="0"/>
        <v>13</v>
      </c>
      <c r="B19" s="113" t="s">
        <v>143</v>
      </c>
      <c r="C19" s="113" t="s">
        <v>94</v>
      </c>
      <c r="D19" s="113"/>
      <c r="E19" s="114">
        <v>5641</v>
      </c>
      <c r="F19" s="115">
        <v>39</v>
      </c>
      <c r="G19" s="116">
        <f t="shared" si="1"/>
        <v>144.64102564102564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1" customHeight="1">
      <c r="A20" s="123">
        <f t="shared" si="0"/>
        <v>14</v>
      </c>
      <c r="B20" s="113" t="s">
        <v>139</v>
      </c>
      <c r="C20" s="113" t="s">
        <v>93</v>
      </c>
      <c r="D20" s="113"/>
      <c r="E20" s="114">
        <v>2158</v>
      </c>
      <c r="F20" s="115">
        <v>15</v>
      </c>
      <c r="G20" s="116">
        <f t="shared" si="1"/>
        <v>143.86666666666667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21" customHeight="1">
      <c r="A21" s="123">
        <f t="shared" si="0"/>
        <v>15</v>
      </c>
      <c r="B21" s="113" t="s">
        <v>296</v>
      </c>
      <c r="C21" s="113" t="s">
        <v>95</v>
      </c>
      <c r="D21" s="113"/>
      <c r="E21" s="114">
        <v>430</v>
      </c>
      <c r="F21" s="115">
        <v>3</v>
      </c>
      <c r="G21" s="116">
        <f t="shared" si="1"/>
        <v>143.33333333333334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21" customHeight="1">
      <c r="A22" s="123">
        <f t="shared" si="0"/>
        <v>16</v>
      </c>
      <c r="B22" s="113" t="s">
        <v>147</v>
      </c>
      <c r="C22" s="113" t="s">
        <v>96</v>
      </c>
      <c r="D22" s="113"/>
      <c r="E22" s="114">
        <v>429</v>
      </c>
      <c r="F22" s="115">
        <v>3</v>
      </c>
      <c r="G22" s="116">
        <f t="shared" si="1"/>
        <v>143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21" customHeight="1">
      <c r="A23" s="123">
        <f t="shared" si="0"/>
        <v>17</v>
      </c>
      <c r="B23" s="113" t="s">
        <v>217</v>
      </c>
      <c r="C23" s="113" t="s">
        <v>95</v>
      </c>
      <c r="D23" s="113"/>
      <c r="E23" s="114">
        <v>6277</v>
      </c>
      <c r="F23" s="115">
        <v>44</v>
      </c>
      <c r="G23" s="116">
        <f t="shared" si="1"/>
        <v>142.6590909090909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20.25">
      <c r="A24" s="123">
        <f t="shared" si="0"/>
        <v>18</v>
      </c>
      <c r="B24" s="113" t="s">
        <v>142</v>
      </c>
      <c r="C24" s="113" t="s">
        <v>94</v>
      </c>
      <c r="D24" s="113"/>
      <c r="E24" s="114">
        <v>563</v>
      </c>
      <c r="F24" s="115">
        <v>4</v>
      </c>
      <c r="G24" s="116">
        <f t="shared" si="1"/>
        <v>140.75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20.25">
      <c r="A25" s="123">
        <f t="shared" si="0"/>
        <v>19</v>
      </c>
      <c r="B25" s="113" t="s">
        <v>218</v>
      </c>
      <c r="C25" s="113" t="s">
        <v>95</v>
      </c>
      <c r="D25" s="113" t="s">
        <v>28</v>
      </c>
      <c r="E25" s="114">
        <v>1683</v>
      </c>
      <c r="F25" s="115">
        <v>12</v>
      </c>
      <c r="G25" s="116">
        <f t="shared" si="1"/>
        <v>140.25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20.25">
      <c r="A26" s="118">
        <f t="shared" si="0"/>
        <v>20</v>
      </c>
      <c r="B26" s="119" t="s">
        <v>279</v>
      </c>
      <c r="C26" s="119" t="s">
        <v>96</v>
      </c>
      <c r="D26" s="119"/>
      <c r="E26" s="120">
        <v>6258</v>
      </c>
      <c r="F26" s="121">
        <v>45</v>
      </c>
      <c r="G26" s="122">
        <f t="shared" si="1"/>
        <v>139.06666666666666</v>
      </c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20.25">
      <c r="A27" s="123">
        <f t="shared" si="0"/>
        <v>21</v>
      </c>
      <c r="B27" s="113" t="s">
        <v>244</v>
      </c>
      <c r="C27" s="113" t="s">
        <v>95</v>
      </c>
      <c r="D27" s="113" t="s">
        <v>28</v>
      </c>
      <c r="E27" s="114">
        <v>2954</v>
      </c>
      <c r="F27" s="115">
        <v>22</v>
      </c>
      <c r="G27" s="116">
        <f t="shared" si="1"/>
        <v>134.27272727272728</v>
      </c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0.25">
      <c r="A28" s="123">
        <f t="shared" si="0"/>
        <v>22</v>
      </c>
      <c r="B28" s="113" t="s">
        <v>317</v>
      </c>
      <c r="C28" s="113" t="s">
        <v>89</v>
      </c>
      <c r="D28" s="113" t="s">
        <v>28</v>
      </c>
      <c r="E28" s="114">
        <v>1208</v>
      </c>
      <c r="F28" s="115">
        <v>9</v>
      </c>
      <c r="G28" s="116">
        <f t="shared" si="1"/>
        <v>134.22222222222223</v>
      </c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20.25">
      <c r="A29" s="123">
        <f t="shared" si="0"/>
        <v>23</v>
      </c>
      <c r="B29" s="113" t="s">
        <v>137</v>
      </c>
      <c r="C29" s="113" t="s">
        <v>97</v>
      </c>
      <c r="D29" s="135"/>
      <c r="E29" s="114">
        <v>6284</v>
      </c>
      <c r="F29" s="115">
        <v>47</v>
      </c>
      <c r="G29" s="116">
        <f t="shared" si="1"/>
        <v>133.70212765957447</v>
      </c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20.25">
      <c r="A30" s="123">
        <f t="shared" si="0"/>
        <v>24</v>
      </c>
      <c r="B30" s="113" t="s">
        <v>271</v>
      </c>
      <c r="C30" s="113" t="s">
        <v>89</v>
      </c>
      <c r="D30" s="113"/>
      <c r="E30" s="114">
        <v>3177</v>
      </c>
      <c r="F30" s="115">
        <v>24</v>
      </c>
      <c r="G30" s="116">
        <f t="shared" si="1"/>
        <v>132.375</v>
      </c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0.25">
      <c r="A31" s="123">
        <f t="shared" si="0"/>
        <v>25</v>
      </c>
      <c r="B31" s="113" t="s">
        <v>128</v>
      </c>
      <c r="C31" s="113" t="s">
        <v>92</v>
      </c>
      <c r="D31" s="113"/>
      <c r="E31" s="114">
        <v>789</v>
      </c>
      <c r="F31" s="115">
        <v>6</v>
      </c>
      <c r="G31" s="116">
        <f t="shared" si="1"/>
        <v>131.5</v>
      </c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20.25">
      <c r="A32" s="123">
        <f t="shared" si="0"/>
        <v>26</v>
      </c>
      <c r="B32" s="113" t="s">
        <v>135</v>
      </c>
      <c r="C32" s="113" t="s">
        <v>97</v>
      </c>
      <c r="D32" s="113"/>
      <c r="E32" s="114">
        <v>4810</v>
      </c>
      <c r="F32" s="115">
        <v>37</v>
      </c>
      <c r="G32" s="116">
        <f t="shared" si="1"/>
        <v>130</v>
      </c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20.25">
      <c r="A33" s="123">
        <f t="shared" si="0"/>
        <v>27</v>
      </c>
      <c r="B33" s="113" t="s">
        <v>126</v>
      </c>
      <c r="C33" s="113" t="s">
        <v>92</v>
      </c>
      <c r="D33" s="113"/>
      <c r="E33" s="114">
        <v>5710</v>
      </c>
      <c r="F33" s="115">
        <v>44</v>
      </c>
      <c r="G33" s="116">
        <f t="shared" si="1"/>
        <v>129.77272727272728</v>
      </c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20.25">
      <c r="A34" s="123">
        <f t="shared" si="0"/>
        <v>28</v>
      </c>
      <c r="B34" s="113" t="s">
        <v>281</v>
      </c>
      <c r="C34" s="113" t="s">
        <v>117</v>
      </c>
      <c r="D34" s="113" t="s">
        <v>28</v>
      </c>
      <c r="E34" s="114">
        <v>5000</v>
      </c>
      <c r="F34" s="115">
        <v>39</v>
      </c>
      <c r="G34" s="116">
        <f t="shared" si="1"/>
        <v>128.2051282051282</v>
      </c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20.25">
      <c r="A35" s="123">
        <f t="shared" si="0"/>
        <v>29</v>
      </c>
      <c r="B35" s="113" t="s">
        <v>272</v>
      </c>
      <c r="C35" s="113" t="s">
        <v>97</v>
      </c>
      <c r="D35" s="113"/>
      <c r="E35" s="114">
        <v>2287</v>
      </c>
      <c r="F35" s="115">
        <v>18</v>
      </c>
      <c r="G35" s="116">
        <f t="shared" si="1"/>
        <v>127.05555555555556</v>
      </c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0.25">
      <c r="A36" s="118">
        <f t="shared" si="0"/>
        <v>30</v>
      </c>
      <c r="B36" s="119" t="s">
        <v>213</v>
      </c>
      <c r="C36" s="119" t="s">
        <v>117</v>
      </c>
      <c r="D36" s="119"/>
      <c r="E36" s="120">
        <v>757</v>
      </c>
      <c r="F36" s="121">
        <v>6</v>
      </c>
      <c r="G36" s="122">
        <f t="shared" si="1"/>
        <v>126.16666666666667</v>
      </c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20.25">
      <c r="A37" s="123">
        <f t="shared" si="0"/>
        <v>31</v>
      </c>
      <c r="B37" s="113" t="s">
        <v>210</v>
      </c>
      <c r="C37" s="113" t="s">
        <v>89</v>
      </c>
      <c r="D37" s="135"/>
      <c r="E37" s="114">
        <v>757</v>
      </c>
      <c r="F37" s="115">
        <v>6</v>
      </c>
      <c r="G37" s="116">
        <f t="shared" si="1"/>
        <v>126.16666666666667</v>
      </c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20.25">
      <c r="A38" s="123">
        <f t="shared" si="0"/>
        <v>32</v>
      </c>
      <c r="B38" s="113" t="s">
        <v>127</v>
      </c>
      <c r="C38" s="113" t="s">
        <v>92</v>
      </c>
      <c r="D38" s="135" t="s">
        <v>28</v>
      </c>
      <c r="E38" s="114">
        <v>4783</v>
      </c>
      <c r="F38" s="115">
        <v>38</v>
      </c>
      <c r="G38" s="116">
        <f t="shared" si="1"/>
        <v>125.86842105263158</v>
      </c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20.25">
      <c r="A39" s="123">
        <f aca="true" t="shared" si="2" ref="A39:A56">A38+1</f>
        <v>33</v>
      </c>
      <c r="B39" s="113" t="s">
        <v>215</v>
      </c>
      <c r="C39" s="113" t="s">
        <v>93</v>
      </c>
      <c r="D39" s="136"/>
      <c r="E39" s="114">
        <v>5284</v>
      </c>
      <c r="F39" s="115">
        <v>42</v>
      </c>
      <c r="G39" s="116">
        <f t="shared" si="1"/>
        <v>125.80952380952381</v>
      </c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20.25">
      <c r="A40" s="123">
        <f t="shared" si="2"/>
        <v>34</v>
      </c>
      <c r="B40" s="113" t="s">
        <v>100</v>
      </c>
      <c r="C40" s="117" t="s">
        <v>96</v>
      </c>
      <c r="D40" s="113"/>
      <c r="E40" s="114">
        <v>377</v>
      </c>
      <c r="F40" s="115">
        <v>3</v>
      </c>
      <c r="G40" s="116">
        <f t="shared" si="1"/>
        <v>125.66666666666667</v>
      </c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20.25">
      <c r="A41" s="123">
        <f t="shared" si="2"/>
        <v>35</v>
      </c>
      <c r="B41" s="113" t="s">
        <v>141</v>
      </c>
      <c r="C41" s="113" t="s">
        <v>94</v>
      </c>
      <c r="D41" s="113"/>
      <c r="E41" s="114">
        <v>4773</v>
      </c>
      <c r="F41" s="115">
        <v>38</v>
      </c>
      <c r="G41" s="116">
        <f t="shared" si="1"/>
        <v>125.60526315789474</v>
      </c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20.25">
      <c r="A42" s="123">
        <f t="shared" si="2"/>
        <v>36</v>
      </c>
      <c r="B42" s="113" t="s">
        <v>343</v>
      </c>
      <c r="C42" s="113" t="s">
        <v>117</v>
      </c>
      <c r="D42" s="113" t="s">
        <v>28</v>
      </c>
      <c r="E42" s="114">
        <v>2234</v>
      </c>
      <c r="F42" s="115">
        <v>18</v>
      </c>
      <c r="G42" s="116">
        <f t="shared" si="1"/>
        <v>124.11111111111111</v>
      </c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20.25">
      <c r="A43" s="123">
        <f t="shared" si="2"/>
        <v>37</v>
      </c>
      <c r="B43" s="113" t="s">
        <v>133</v>
      </c>
      <c r="C43" s="113" t="s">
        <v>90</v>
      </c>
      <c r="D43" s="113" t="s">
        <v>28</v>
      </c>
      <c r="E43" s="114">
        <v>6068</v>
      </c>
      <c r="F43" s="115">
        <v>49</v>
      </c>
      <c r="G43" s="116">
        <f t="shared" si="1"/>
        <v>123.83673469387755</v>
      </c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20.25">
      <c r="A44" s="123">
        <f t="shared" si="2"/>
        <v>38</v>
      </c>
      <c r="B44" s="113" t="s">
        <v>99</v>
      </c>
      <c r="C44" s="113" t="s">
        <v>96</v>
      </c>
      <c r="D44" s="135"/>
      <c r="E44" s="114">
        <v>739</v>
      </c>
      <c r="F44" s="115">
        <v>6</v>
      </c>
      <c r="G44" s="116">
        <f t="shared" si="1"/>
        <v>123.16666666666667</v>
      </c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20.25">
      <c r="A45" s="123">
        <f t="shared" si="2"/>
        <v>39</v>
      </c>
      <c r="B45" s="113" t="s">
        <v>259</v>
      </c>
      <c r="C45" s="113" t="s">
        <v>117</v>
      </c>
      <c r="D45" s="135"/>
      <c r="E45" s="114">
        <v>4800</v>
      </c>
      <c r="F45" s="115">
        <v>39</v>
      </c>
      <c r="G45" s="116">
        <f t="shared" si="1"/>
        <v>123.07692307692308</v>
      </c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20.25">
      <c r="A46" s="118">
        <f t="shared" si="2"/>
        <v>40</v>
      </c>
      <c r="B46" s="119" t="s">
        <v>130</v>
      </c>
      <c r="C46" s="119" t="s">
        <v>89</v>
      </c>
      <c r="D46" s="119" t="s">
        <v>28</v>
      </c>
      <c r="E46" s="120">
        <v>5526</v>
      </c>
      <c r="F46" s="121">
        <v>45</v>
      </c>
      <c r="G46" s="122">
        <f t="shared" si="1"/>
        <v>122.8</v>
      </c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20.25">
      <c r="A47" s="123">
        <f t="shared" si="2"/>
        <v>41</v>
      </c>
      <c r="B47" s="113" t="s">
        <v>121</v>
      </c>
      <c r="C47" s="113" t="s">
        <v>95</v>
      </c>
      <c r="D47" s="113"/>
      <c r="E47" s="114">
        <v>1101</v>
      </c>
      <c r="F47" s="115">
        <v>9</v>
      </c>
      <c r="G47" s="116">
        <f t="shared" si="1"/>
        <v>122.33333333333333</v>
      </c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20.25">
      <c r="A48" s="123">
        <f t="shared" si="2"/>
        <v>42</v>
      </c>
      <c r="B48" s="113" t="s">
        <v>316</v>
      </c>
      <c r="C48" s="113" t="s">
        <v>92</v>
      </c>
      <c r="D48" s="113"/>
      <c r="E48" s="114">
        <v>1817</v>
      </c>
      <c r="F48" s="115">
        <v>15</v>
      </c>
      <c r="G48" s="116">
        <f t="shared" si="1"/>
        <v>121.13333333333334</v>
      </c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20.25">
      <c r="A49" s="123">
        <f t="shared" si="2"/>
        <v>43</v>
      </c>
      <c r="B49" s="113" t="s">
        <v>232</v>
      </c>
      <c r="C49" s="113" t="s">
        <v>89</v>
      </c>
      <c r="D49" s="113" t="s">
        <v>28</v>
      </c>
      <c r="E49" s="114">
        <v>2177</v>
      </c>
      <c r="F49" s="115">
        <v>18</v>
      </c>
      <c r="G49" s="116">
        <f t="shared" si="1"/>
        <v>120.94444444444444</v>
      </c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0.25">
      <c r="A50" s="123">
        <f t="shared" si="2"/>
        <v>44</v>
      </c>
      <c r="B50" s="113" t="s">
        <v>261</v>
      </c>
      <c r="C50" s="113" t="s">
        <v>91</v>
      </c>
      <c r="D50" s="135"/>
      <c r="E50" s="114">
        <v>3131</v>
      </c>
      <c r="F50" s="115">
        <v>26</v>
      </c>
      <c r="G50" s="116">
        <f t="shared" si="1"/>
        <v>120.42307692307692</v>
      </c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20.25">
      <c r="A51" s="123">
        <f t="shared" si="2"/>
        <v>45</v>
      </c>
      <c r="B51" s="113" t="s">
        <v>357</v>
      </c>
      <c r="C51" s="113" t="s">
        <v>90</v>
      </c>
      <c r="D51" s="113" t="s">
        <v>28</v>
      </c>
      <c r="E51" s="114">
        <v>3116</v>
      </c>
      <c r="F51" s="115">
        <v>26</v>
      </c>
      <c r="G51" s="116">
        <f t="shared" si="1"/>
        <v>119.84615384615384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20.25">
      <c r="A52" s="123">
        <f t="shared" si="2"/>
        <v>46</v>
      </c>
      <c r="B52" s="113" t="s">
        <v>351</v>
      </c>
      <c r="C52" s="113" t="s">
        <v>96</v>
      </c>
      <c r="D52" s="113"/>
      <c r="E52" s="114">
        <v>357</v>
      </c>
      <c r="F52" s="115">
        <v>3</v>
      </c>
      <c r="G52" s="116">
        <f t="shared" si="1"/>
        <v>119</v>
      </c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20.25">
      <c r="A53" s="123">
        <f t="shared" si="2"/>
        <v>47</v>
      </c>
      <c r="B53" s="113" t="s">
        <v>277</v>
      </c>
      <c r="C53" s="113" t="s">
        <v>96</v>
      </c>
      <c r="D53" s="113"/>
      <c r="E53" s="114">
        <v>4507</v>
      </c>
      <c r="F53" s="115">
        <v>38</v>
      </c>
      <c r="G53" s="116">
        <f t="shared" si="1"/>
        <v>118.60526315789474</v>
      </c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20.25">
      <c r="A54" s="123">
        <f t="shared" si="2"/>
        <v>48</v>
      </c>
      <c r="B54" s="113" t="s">
        <v>347</v>
      </c>
      <c r="C54" s="113" t="s">
        <v>97</v>
      </c>
      <c r="D54" s="113"/>
      <c r="E54" s="114">
        <v>706</v>
      </c>
      <c r="F54" s="115">
        <v>6</v>
      </c>
      <c r="G54" s="116">
        <f t="shared" si="1"/>
        <v>117.66666666666667</v>
      </c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20.25">
      <c r="A55" s="123">
        <f t="shared" si="2"/>
        <v>49</v>
      </c>
      <c r="B55" s="113" t="s">
        <v>129</v>
      </c>
      <c r="C55" s="113" t="s">
        <v>89</v>
      </c>
      <c r="D55" s="113" t="s">
        <v>28</v>
      </c>
      <c r="E55" s="114">
        <v>6349</v>
      </c>
      <c r="F55" s="115">
        <v>54</v>
      </c>
      <c r="G55" s="116">
        <f t="shared" si="1"/>
        <v>117.57407407407408</v>
      </c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20.25">
      <c r="A56" s="118">
        <f t="shared" si="2"/>
        <v>50</v>
      </c>
      <c r="B56" s="119" t="s">
        <v>273</v>
      </c>
      <c r="C56" s="119" t="s">
        <v>90</v>
      </c>
      <c r="D56" s="119" t="s">
        <v>28</v>
      </c>
      <c r="E56" s="120">
        <v>1054</v>
      </c>
      <c r="F56" s="121">
        <v>9</v>
      </c>
      <c r="G56" s="122">
        <f t="shared" si="1"/>
        <v>117.11111111111111</v>
      </c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20.25">
      <c r="A57" s="123">
        <f aca="true" t="shared" si="3" ref="A57:A64">A56+1</f>
        <v>51</v>
      </c>
      <c r="B57" s="113" t="s">
        <v>209</v>
      </c>
      <c r="C57" s="113" t="s">
        <v>92</v>
      </c>
      <c r="D57" s="113"/>
      <c r="E57" s="114">
        <v>5489</v>
      </c>
      <c r="F57" s="115">
        <v>47</v>
      </c>
      <c r="G57" s="116">
        <f t="shared" si="1"/>
        <v>116.7872340425532</v>
      </c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20.25">
      <c r="A58" s="123">
        <f t="shared" si="3"/>
        <v>52</v>
      </c>
      <c r="B58" s="113" t="s">
        <v>336</v>
      </c>
      <c r="C58" s="113" t="s">
        <v>117</v>
      </c>
      <c r="D58" s="113" t="s">
        <v>28</v>
      </c>
      <c r="E58" s="114">
        <v>696</v>
      </c>
      <c r="F58" s="115">
        <v>6</v>
      </c>
      <c r="G58" s="116">
        <f t="shared" si="1"/>
        <v>116</v>
      </c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20.25">
      <c r="A59" s="123">
        <f t="shared" si="3"/>
        <v>53</v>
      </c>
      <c r="B59" s="113" t="s">
        <v>124</v>
      </c>
      <c r="C59" s="113" t="s">
        <v>91</v>
      </c>
      <c r="D59" s="135" t="s">
        <v>28</v>
      </c>
      <c r="E59" s="114">
        <v>5193</v>
      </c>
      <c r="F59" s="115">
        <v>45</v>
      </c>
      <c r="G59" s="116">
        <f t="shared" si="1"/>
        <v>115.4</v>
      </c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20.25">
      <c r="A60" s="123">
        <f t="shared" si="3"/>
        <v>54</v>
      </c>
      <c r="B60" s="113" t="s">
        <v>278</v>
      </c>
      <c r="C60" s="113" t="s">
        <v>96</v>
      </c>
      <c r="D60" s="113" t="s">
        <v>28</v>
      </c>
      <c r="E60" s="114">
        <v>4036</v>
      </c>
      <c r="F60" s="115">
        <v>35</v>
      </c>
      <c r="G60" s="116">
        <f t="shared" si="1"/>
        <v>115.31428571428572</v>
      </c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20.25">
      <c r="A61" s="123">
        <f t="shared" si="3"/>
        <v>55</v>
      </c>
      <c r="B61" s="113" t="s">
        <v>358</v>
      </c>
      <c r="C61" s="113" t="s">
        <v>90</v>
      </c>
      <c r="D61" s="135"/>
      <c r="E61" s="114">
        <v>1354</v>
      </c>
      <c r="F61" s="115">
        <v>12</v>
      </c>
      <c r="G61" s="116">
        <f t="shared" si="1"/>
        <v>112.83333333333333</v>
      </c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20.25">
      <c r="A62" s="123">
        <f t="shared" si="3"/>
        <v>56</v>
      </c>
      <c r="B62" s="113" t="s">
        <v>349</v>
      </c>
      <c r="C62" s="113" t="s">
        <v>92</v>
      </c>
      <c r="D62" s="113" t="s">
        <v>28</v>
      </c>
      <c r="E62" s="114">
        <v>332</v>
      </c>
      <c r="F62" s="115">
        <v>3</v>
      </c>
      <c r="G62" s="116">
        <f t="shared" si="1"/>
        <v>110.66666666666667</v>
      </c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20.25">
      <c r="A63" s="123">
        <f t="shared" si="3"/>
        <v>57</v>
      </c>
      <c r="B63" s="113" t="s">
        <v>297</v>
      </c>
      <c r="C63" s="113" t="s">
        <v>93</v>
      </c>
      <c r="D63" s="113"/>
      <c r="E63" s="114">
        <v>324</v>
      </c>
      <c r="F63" s="115">
        <v>3</v>
      </c>
      <c r="G63" s="116">
        <f t="shared" si="1"/>
        <v>108</v>
      </c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20.25">
      <c r="A64" s="123">
        <f t="shared" si="3"/>
        <v>58</v>
      </c>
      <c r="B64" s="113" t="s">
        <v>125</v>
      </c>
      <c r="C64" s="113" t="s">
        <v>91</v>
      </c>
      <c r="D64" s="113" t="s">
        <v>28</v>
      </c>
      <c r="E64" s="114">
        <v>5832</v>
      </c>
      <c r="F64" s="115">
        <v>54</v>
      </c>
      <c r="G64" s="116">
        <f t="shared" si="1"/>
        <v>108</v>
      </c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20.25">
      <c r="A65" s="123">
        <f aca="true" t="shared" si="4" ref="A65:A70">A64+1</f>
        <v>59</v>
      </c>
      <c r="B65" s="113" t="s">
        <v>123</v>
      </c>
      <c r="C65" s="113" t="s">
        <v>91</v>
      </c>
      <c r="D65" s="113" t="s">
        <v>28</v>
      </c>
      <c r="E65" s="114">
        <v>3329</v>
      </c>
      <c r="F65" s="115">
        <v>31</v>
      </c>
      <c r="G65" s="116">
        <f t="shared" si="1"/>
        <v>107.38709677419355</v>
      </c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20.25">
      <c r="A66" s="118">
        <f t="shared" si="4"/>
        <v>60</v>
      </c>
      <c r="B66" s="119" t="s">
        <v>341</v>
      </c>
      <c r="C66" s="119" t="s">
        <v>93</v>
      </c>
      <c r="D66" s="119"/>
      <c r="E66" s="120">
        <v>643</v>
      </c>
      <c r="F66" s="121">
        <v>6</v>
      </c>
      <c r="G66" s="122">
        <f t="shared" si="1"/>
        <v>107.16666666666667</v>
      </c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20.25">
      <c r="A67" s="123">
        <f t="shared" si="4"/>
        <v>61</v>
      </c>
      <c r="B67" s="113" t="s">
        <v>131</v>
      </c>
      <c r="C67" s="113" t="s">
        <v>89</v>
      </c>
      <c r="D67" s="113"/>
      <c r="E67" s="114">
        <v>636</v>
      </c>
      <c r="F67" s="115">
        <v>6</v>
      </c>
      <c r="G67" s="116">
        <f t="shared" si="1"/>
        <v>106</v>
      </c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20.25">
      <c r="A68" s="123">
        <f t="shared" si="4"/>
        <v>62</v>
      </c>
      <c r="B68" s="113" t="s">
        <v>134</v>
      </c>
      <c r="C68" s="113" t="s">
        <v>90</v>
      </c>
      <c r="D68" s="113" t="s">
        <v>28</v>
      </c>
      <c r="E68" s="114">
        <v>4735</v>
      </c>
      <c r="F68" s="115">
        <v>45</v>
      </c>
      <c r="G68" s="116">
        <f t="shared" si="1"/>
        <v>105.22222222222223</v>
      </c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20.25">
      <c r="A69" s="123">
        <f t="shared" si="4"/>
        <v>63</v>
      </c>
      <c r="B69" s="113" t="s">
        <v>212</v>
      </c>
      <c r="C69" s="113" t="s">
        <v>117</v>
      </c>
      <c r="D69" s="113"/>
      <c r="E69" s="114">
        <v>4061</v>
      </c>
      <c r="F69" s="115">
        <v>39</v>
      </c>
      <c r="G69" s="116">
        <f t="shared" si="1"/>
        <v>104.12820512820512</v>
      </c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20.25">
      <c r="A70" s="123">
        <f t="shared" si="4"/>
        <v>64</v>
      </c>
      <c r="B70" s="113" t="s">
        <v>329</v>
      </c>
      <c r="C70" s="113" t="s">
        <v>93</v>
      </c>
      <c r="D70" s="113"/>
      <c r="E70" s="114">
        <v>307</v>
      </c>
      <c r="F70" s="115">
        <v>3</v>
      </c>
      <c r="G70" s="116">
        <f t="shared" si="1"/>
        <v>102.33333333333333</v>
      </c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20.25">
      <c r="A71" s="123">
        <f aca="true" t="shared" si="5" ref="A71:A76">A70+1</f>
        <v>65</v>
      </c>
      <c r="B71" s="113" t="s">
        <v>298</v>
      </c>
      <c r="C71" s="113" t="s">
        <v>117</v>
      </c>
      <c r="D71" s="113"/>
      <c r="E71" s="114">
        <v>1528</v>
      </c>
      <c r="F71" s="115">
        <v>15</v>
      </c>
      <c r="G71" s="116">
        <f t="shared" si="1"/>
        <v>101.86666666666666</v>
      </c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20.25">
      <c r="A72" s="123">
        <f t="shared" si="5"/>
        <v>66</v>
      </c>
      <c r="B72" s="113" t="s">
        <v>280</v>
      </c>
      <c r="C72" s="113" t="s">
        <v>92</v>
      </c>
      <c r="D72" s="113"/>
      <c r="E72" s="114">
        <v>302</v>
      </c>
      <c r="F72" s="115">
        <v>3</v>
      </c>
      <c r="G72" s="116">
        <f t="shared" si="1"/>
        <v>100.66666666666667</v>
      </c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20.25">
      <c r="A73" s="123">
        <f t="shared" si="5"/>
        <v>67</v>
      </c>
      <c r="B73" s="113" t="s">
        <v>132</v>
      </c>
      <c r="C73" s="113" t="s">
        <v>90</v>
      </c>
      <c r="D73" s="113" t="s">
        <v>28</v>
      </c>
      <c r="E73" s="114">
        <v>599</v>
      </c>
      <c r="F73" s="115">
        <v>6</v>
      </c>
      <c r="G73" s="116">
        <f t="shared" si="1"/>
        <v>99.83333333333333</v>
      </c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20.25">
      <c r="A74" s="123">
        <f t="shared" si="5"/>
        <v>68</v>
      </c>
      <c r="B74" s="113" t="s">
        <v>330</v>
      </c>
      <c r="C74" s="113" t="s">
        <v>92</v>
      </c>
      <c r="D74" s="113"/>
      <c r="E74" s="114">
        <v>298</v>
      </c>
      <c r="F74" s="115">
        <v>3</v>
      </c>
      <c r="G74" s="116">
        <f t="shared" si="1"/>
        <v>99.33333333333333</v>
      </c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20.25">
      <c r="A75" s="123">
        <f t="shared" si="5"/>
        <v>69</v>
      </c>
      <c r="B75" s="113" t="s">
        <v>138</v>
      </c>
      <c r="C75" s="113" t="s">
        <v>97</v>
      </c>
      <c r="D75" s="136"/>
      <c r="E75" s="114">
        <v>397</v>
      </c>
      <c r="F75" s="115">
        <v>4</v>
      </c>
      <c r="G75" s="116">
        <f t="shared" si="1"/>
        <v>99.25</v>
      </c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20.25">
      <c r="A76" s="118">
        <f t="shared" si="5"/>
        <v>70</v>
      </c>
      <c r="B76" s="119" t="s">
        <v>220</v>
      </c>
      <c r="C76" s="119" t="s">
        <v>91</v>
      </c>
      <c r="D76" s="119"/>
      <c r="E76" s="120">
        <v>296</v>
      </c>
      <c r="F76" s="121">
        <v>3</v>
      </c>
      <c r="G76" s="122">
        <f t="shared" si="1"/>
        <v>98.66666666666667</v>
      </c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20.25">
      <c r="A77" s="123">
        <f aca="true" t="shared" si="6" ref="A77:A82">A76+1</f>
        <v>71</v>
      </c>
      <c r="B77" s="113" t="s">
        <v>340</v>
      </c>
      <c r="C77" s="113" t="s">
        <v>93</v>
      </c>
      <c r="D77" s="113"/>
      <c r="E77" s="114">
        <v>1175</v>
      </c>
      <c r="F77" s="115">
        <v>12</v>
      </c>
      <c r="G77" s="116">
        <f t="shared" si="1"/>
        <v>97.91666666666667</v>
      </c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20.25">
      <c r="A78" s="123">
        <f t="shared" si="6"/>
        <v>72</v>
      </c>
      <c r="B78" s="113" t="s">
        <v>312</v>
      </c>
      <c r="C78" s="113" t="s">
        <v>96</v>
      </c>
      <c r="D78" s="135" t="s">
        <v>28</v>
      </c>
      <c r="E78" s="114">
        <v>285</v>
      </c>
      <c r="F78" s="115">
        <v>3</v>
      </c>
      <c r="G78" s="116">
        <f t="shared" si="1"/>
        <v>95</v>
      </c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20.25">
      <c r="A79" s="123">
        <f t="shared" si="6"/>
        <v>73</v>
      </c>
      <c r="B79" s="113" t="s">
        <v>371</v>
      </c>
      <c r="C79" s="113" t="s">
        <v>92</v>
      </c>
      <c r="D79" s="135"/>
      <c r="E79" s="114">
        <v>273</v>
      </c>
      <c r="F79" s="115">
        <v>3</v>
      </c>
      <c r="G79" s="116">
        <f t="shared" si="1"/>
        <v>91</v>
      </c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20.25">
      <c r="A80" s="123">
        <f t="shared" si="6"/>
        <v>74</v>
      </c>
      <c r="B80" s="113" t="s">
        <v>219</v>
      </c>
      <c r="C80" s="113" t="s">
        <v>91</v>
      </c>
      <c r="D80" s="113"/>
      <c r="E80" s="114">
        <v>271</v>
      </c>
      <c r="F80" s="115">
        <v>3</v>
      </c>
      <c r="G80" s="116">
        <f t="shared" si="1"/>
        <v>90.33333333333333</v>
      </c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20.25">
      <c r="A81" s="123">
        <f t="shared" si="6"/>
        <v>75</v>
      </c>
      <c r="B81" s="113" t="s">
        <v>122</v>
      </c>
      <c r="C81" s="113" t="s">
        <v>96</v>
      </c>
      <c r="D81" s="113"/>
      <c r="E81" s="114">
        <v>442</v>
      </c>
      <c r="F81" s="115">
        <v>5</v>
      </c>
      <c r="G81" s="116">
        <f t="shared" si="1"/>
        <v>88.4</v>
      </c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20.25">
      <c r="A82" s="123">
        <f t="shared" si="6"/>
        <v>76</v>
      </c>
      <c r="B82" s="113" t="s">
        <v>136</v>
      </c>
      <c r="C82" s="113" t="s">
        <v>97</v>
      </c>
      <c r="D82" s="135" t="s">
        <v>28</v>
      </c>
      <c r="E82" s="114">
        <v>2786</v>
      </c>
      <c r="F82" s="115">
        <v>33</v>
      </c>
      <c r="G82" s="116">
        <f t="shared" si="1"/>
        <v>84.42424242424242</v>
      </c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20.25">
      <c r="A83" s="123">
        <f aca="true" t="shared" si="7" ref="A83:A89">A82+1</f>
        <v>77</v>
      </c>
      <c r="B83" s="113" t="s">
        <v>346</v>
      </c>
      <c r="C83" s="113" t="s">
        <v>93</v>
      </c>
      <c r="D83" s="113" t="s">
        <v>28</v>
      </c>
      <c r="E83" s="114">
        <v>234</v>
      </c>
      <c r="F83" s="115">
        <v>3</v>
      </c>
      <c r="G83" s="116">
        <f t="shared" si="1"/>
        <v>78</v>
      </c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20.25">
      <c r="A84" s="123">
        <f t="shared" si="7"/>
        <v>78</v>
      </c>
      <c r="B84" s="113" t="s">
        <v>216</v>
      </c>
      <c r="C84" s="113" t="s">
        <v>95</v>
      </c>
      <c r="D84" s="113" t="s">
        <v>28</v>
      </c>
      <c r="E84" s="114">
        <v>65</v>
      </c>
      <c r="F84" s="115">
        <v>1</v>
      </c>
      <c r="G84" s="116">
        <f t="shared" si="1"/>
        <v>65</v>
      </c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20.25">
      <c r="A85" s="123">
        <f t="shared" si="7"/>
        <v>79</v>
      </c>
      <c r="B85" s="113"/>
      <c r="C85" s="113"/>
      <c r="D85" s="113"/>
      <c r="E85" s="114"/>
      <c r="F85" s="115"/>
      <c r="G85" s="116">
        <v>0</v>
      </c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20.25">
      <c r="A86" s="118">
        <f t="shared" si="7"/>
        <v>80</v>
      </c>
      <c r="B86" s="119"/>
      <c r="C86" s="151"/>
      <c r="D86" s="119"/>
      <c r="E86" s="120"/>
      <c r="F86" s="121"/>
      <c r="G86" s="122">
        <v>0</v>
      </c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20.25">
      <c r="A87" s="123">
        <f t="shared" si="7"/>
        <v>81</v>
      </c>
      <c r="B87" s="113"/>
      <c r="C87" s="117"/>
      <c r="D87" s="113"/>
      <c r="E87" s="114"/>
      <c r="F87" s="115"/>
      <c r="G87" s="116">
        <v>0</v>
      </c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20.25">
      <c r="A88" s="123">
        <f t="shared" si="7"/>
        <v>82</v>
      </c>
      <c r="B88" s="113"/>
      <c r="C88" s="113"/>
      <c r="D88" s="113"/>
      <c r="E88" s="114"/>
      <c r="F88" s="115"/>
      <c r="G88" s="116">
        <v>0</v>
      </c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20.25">
      <c r="A89" s="123">
        <f t="shared" si="7"/>
        <v>83</v>
      </c>
      <c r="B89" s="113"/>
      <c r="C89" s="117"/>
      <c r="D89" s="136"/>
      <c r="E89" s="114"/>
      <c r="F89" s="115"/>
      <c r="G89" s="116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20.25">
      <c r="A90" s="123">
        <f>A89+1</f>
        <v>84</v>
      </c>
      <c r="B90" s="113"/>
      <c r="C90" s="117"/>
      <c r="D90" s="113"/>
      <c r="E90" s="114"/>
      <c r="F90" s="115"/>
      <c r="G90" s="116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20.25">
      <c r="A91" s="123"/>
      <c r="B91" s="113"/>
      <c r="C91" s="113"/>
      <c r="D91" s="113"/>
      <c r="E91" s="114"/>
      <c r="F91" s="115"/>
      <c r="G91" s="116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</sheetData>
  <mergeCells count="3">
    <mergeCell ref="A1:G1"/>
    <mergeCell ref="A3:G3"/>
    <mergeCell ref="A4:G4"/>
  </mergeCells>
  <printOptions/>
  <pageMargins left="0.57" right="0.36" top="0.57" bottom="0.49" header="0.59" footer="0.3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 Gabrielsen</cp:lastModifiedBy>
  <cp:lastPrinted>2009-04-19T10:29:25Z</cp:lastPrinted>
  <dcterms:created xsi:type="dcterms:W3CDTF">1996-09-04T14:57:23Z</dcterms:created>
  <dcterms:modified xsi:type="dcterms:W3CDTF">2009-05-11T09:10:30Z</dcterms:modified>
  <cp:category/>
  <cp:version/>
  <cp:contentType/>
  <cp:contentStatus/>
</cp:coreProperties>
</file>